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CTIVIDADES SIAU 2021\Evidencias PPSS\"/>
    </mc:Choice>
  </mc:AlternateContent>
  <bookViews>
    <workbookView xWindow="0" yWindow="0" windowWidth="28800" windowHeight="12135"/>
  </bookViews>
  <sheets>
    <sheet name="Administrativo" sheetId="1" r:id="rId1"/>
  </sheets>
  <externalReferences>
    <externalReference r:id="rId2"/>
  </externalReferences>
  <definedNames>
    <definedName name="_xlnm._FilterDatabase" localSheetId="0" hidden="1">Administrativo!$A$9:$J$75</definedName>
    <definedName name="_xlnm.Print_Area" localSheetId="0">Administrativo!$A$1:$D$86</definedName>
    <definedName name="_xlnm.Print_Titles" localSheetId="0">Administrativo!$1:$9</definedName>
  </definedNames>
  <calcPr calcId="152511"/>
</workbook>
</file>

<file path=xl/calcChain.xml><?xml version="1.0" encoding="utf-8"?>
<calcChain xmlns="http://schemas.openxmlformats.org/spreadsheetml/2006/main">
  <c r="E75" i="1" l="1"/>
  <c r="F75" i="1" s="1"/>
  <c r="E74" i="1"/>
  <c r="F74" i="1" s="1"/>
  <c r="E73" i="1"/>
  <c r="F73" i="1" s="1"/>
  <c r="E72" i="1"/>
  <c r="F72" i="1" s="1"/>
  <c r="I71" i="1"/>
  <c r="E71" i="1"/>
  <c r="F71" i="1" s="1"/>
  <c r="E70" i="1"/>
  <c r="F70" i="1" s="1"/>
  <c r="E69" i="1"/>
  <c r="F69" i="1" s="1"/>
  <c r="E68" i="1"/>
  <c r="F68" i="1" s="1"/>
  <c r="E67" i="1"/>
  <c r="F67" i="1" s="1"/>
  <c r="F66" i="1"/>
  <c r="E66" i="1"/>
  <c r="E65" i="1"/>
  <c r="F65" i="1" s="1"/>
  <c r="E64" i="1"/>
  <c r="H60" i="1" s="1"/>
  <c r="E63" i="1"/>
  <c r="F63" i="1" s="1"/>
  <c r="F62" i="1"/>
  <c r="F61" i="1"/>
  <c r="I60" i="1"/>
  <c r="F60" i="1"/>
  <c r="I59" i="1"/>
  <c r="H59" i="1"/>
  <c r="E59" i="1"/>
  <c r="F59" i="1" s="1"/>
  <c r="G59" i="1" s="1"/>
  <c r="E58" i="1"/>
  <c r="F58" i="1" s="1"/>
  <c r="I57" i="1"/>
  <c r="E57" i="1"/>
  <c r="H57" i="1" s="1"/>
  <c r="E56" i="1"/>
  <c r="F56" i="1" s="1"/>
  <c r="I55" i="1"/>
  <c r="E55" i="1"/>
  <c r="E54" i="1"/>
  <c r="F54" i="1" s="1"/>
  <c r="F53" i="1"/>
  <c r="E53" i="1"/>
  <c r="I52" i="1"/>
  <c r="F52" i="1"/>
  <c r="E52" i="1"/>
  <c r="E51" i="1"/>
  <c r="F51" i="1" s="1"/>
  <c r="E50" i="1"/>
  <c r="F50" i="1" s="1"/>
  <c r="E49" i="1"/>
  <c r="F49" i="1" s="1"/>
  <c r="E48" i="1"/>
  <c r="F48" i="1" s="1"/>
  <c r="E47" i="1"/>
  <c r="F47" i="1" s="1"/>
  <c r="F46" i="1"/>
  <c r="E46" i="1"/>
  <c r="E45" i="1"/>
  <c r="F45" i="1" s="1"/>
  <c r="F44" i="1"/>
  <c r="E44" i="1"/>
  <c r="E43" i="1"/>
  <c r="F43" i="1" s="1"/>
  <c r="I42" i="1"/>
  <c r="F42" i="1"/>
  <c r="E42" i="1"/>
  <c r="I41" i="1"/>
  <c r="F41" i="1"/>
  <c r="G41" i="1" s="1"/>
  <c r="E41" i="1"/>
  <c r="H41" i="1" s="1"/>
  <c r="E40" i="1"/>
  <c r="F40" i="1" s="1"/>
  <c r="E39" i="1"/>
  <c r="F39" i="1" s="1"/>
  <c r="E38" i="1"/>
  <c r="F38" i="1" s="1"/>
  <c r="E37" i="1"/>
  <c r="F37" i="1" s="1"/>
  <c r="E36" i="1"/>
  <c r="F36" i="1" s="1"/>
  <c r="F35" i="1"/>
  <c r="E35" i="1"/>
  <c r="E34" i="1"/>
  <c r="F34" i="1" s="1"/>
  <c r="F33" i="1"/>
  <c r="E33" i="1"/>
  <c r="E32" i="1"/>
  <c r="F32" i="1" s="1"/>
  <c r="E31" i="1"/>
  <c r="F31" i="1" s="1"/>
  <c r="E30" i="1"/>
  <c r="F30" i="1" s="1"/>
  <c r="I29" i="1"/>
  <c r="E29" i="1"/>
  <c r="H29" i="1" s="1"/>
  <c r="E28" i="1"/>
  <c r="F28" i="1" s="1"/>
  <c r="E27" i="1"/>
  <c r="F27" i="1" s="1"/>
  <c r="I26" i="1"/>
  <c r="F26" i="1"/>
  <c r="E26" i="1"/>
  <c r="E25" i="1"/>
  <c r="F25" i="1" s="1"/>
  <c r="F24" i="1"/>
  <c r="E24" i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F16" i="1"/>
  <c r="F15" i="1"/>
  <c r="I14" i="1"/>
  <c r="E14" i="1"/>
  <c r="F14" i="1" s="1"/>
  <c r="I13" i="1"/>
  <c r="E13" i="1"/>
  <c r="F13" i="1" s="1"/>
  <c r="G13" i="1" s="1"/>
  <c r="F12" i="1"/>
  <c r="F11" i="1"/>
  <c r="I10" i="1"/>
  <c r="H10" i="1"/>
  <c r="G10" i="1"/>
  <c r="F10" i="1"/>
  <c r="G52" i="1" l="1"/>
  <c r="H14" i="1"/>
  <c r="F29" i="1"/>
  <c r="H55" i="1"/>
  <c r="F64" i="1"/>
  <c r="H26" i="1"/>
  <c r="F55" i="1"/>
  <c r="G55" i="1" s="1"/>
  <c r="F57" i="1"/>
  <c r="G57" i="1" s="1"/>
  <c r="H42" i="1"/>
  <c r="H52" i="1"/>
  <c r="G26" i="1"/>
  <c r="G42" i="1"/>
  <c r="G14" i="1"/>
  <c r="G29" i="1"/>
  <c r="G60" i="1"/>
  <c r="G71" i="1"/>
  <c r="H71" i="1"/>
  <c r="H13" i="1"/>
</calcChain>
</file>

<file path=xl/sharedStrings.xml><?xml version="1.0" encoding="utf-8"?>
<sst xmlns="http://schemas.openxmlformats.org/spreadsheetml/2006/main" count="160" uniqueCount="93">
  <si>
    <t>E.S.E HOSPITAL DEPARTAMENTAL “SAN ANTONIO” PITALITO – HUILA</t>
  </si>
  <si>
    <t>PROCESO: TALENTO HUMANO</t>
  </si>
  <si>
    <t>PROCEDIMIENTO:INDUCCIÓN, CAPACITACIÓN Y ENTRENAMIENTO</t>
  </si>
  <si>
    <t>NOMBRE DEL DOCUMENTO: FORMATO CONSOLIDADO GENERAL DEL PROGRAMA ANUAL DE CAPACITACIÓN INSTITUCIONAL</t>
  </si>
  <si>
    <t>INDICADOR DE COBERTURA</t>
  </si>
  <si>
    <t>AÑO: 2020</t>
  </si>
  <si>
    <t>AREA</t>
  </si>
  <si>
    <t>PROCESO</t>
  </si>
  <si>
    <t>TEMAS</t>
  </si>
  <si>
    <t>CANTIDAD</t>
  </si>
  <si>
    <t>Total participantes</t>
  </si>
  <si>
    <t>%</t>
  </si>
  <si>
    <t>CONSOLIDADO %</t>
  </si>
  <si>
    <t>Numerador</t>
  </si>
  <si>
    <t>Denominador</t>
  </si>
  <si>
    <t>ADMINISTRATIVA</t>
  </si>
  <si>
    <t>ALMACEN</t>
  </si>
  <si>
    <t>ADMINISTRACIÓN DE ALMACENES E INVENTARIOS</t>
  </si>
  <si>
    <t>SOFTWARE INDIGO EN LOS MÓDULOS DE INVENTARIOS Y ACTIVOS FIJOS</t>
  </si>
  <si>
    <t>ACTUALIZACIÓN CRUCE DE CUENTAS CON EL ÁREA DE CONTABILIDAD</t>
  </si>
  <si>
    <t xml:space="preserve"> CALIDAD </t>
  </si>
  <si>
    <t>ANÁLISIS DE INDICADORES</t>
  </si>
  <si>
    <t>CUENTAS MEDICAS</t>
  </si>
  <si>
    <t>MAITE- RESOLUCION 2626 DE 2019</t>
  </si>
  <si>
    <t>CONCEPTOS SOAT SUPERFINANCIERA (PARTE I )</t>
  </si>
  <si>
    <t xml:space="preserve">RUTA DE ATENCION PARA MIGRANTES VENEZOLANOS EN COLOMBIA </t>
  </si>
  <si>
    <t xml:space="preserve">CONCEPTO 2-2017  028961 </t>
  </si>
  <si>
    <t>CONCEPTOS SOAT SUPERFINANCIERA (PARTE II )</t>
  </si>
  <si>
    <t>TERMINA EL PB  E INICIA LA PROTECCION COLECTIVA</t>
  </si>
  <si>
    <t>RESOLUCION 1838 DE 2019</t>
  </si>
  <si>
    <t>RESOLUCION 1343 DE 2019</t>
  </si>
  <si>
    <t>DECRETO 2106 DE 2019 PAG. 28 A 38</t>
  </si>
  <si>
    <t>EVOLUCION DE LA AUDITORIA MEDICA EN COLOMBIA, ANALISIS</t>
  </si>
  <si>
    <t>CONCEPTO # 946 PAGO DE SERVICIOS DE SALUD PPRESTADOS A RECIEN NACIDOS. CTON - SNS- 0000946- 2014</t>
  </si>
  <si>
    <t>ACLARACIONES USO MIPRES NOTA EXTERNA No. 201733200074543</t>
  </si>
  <si>
    <t>ESTADISTICA, PLANEACIÓN OPERATIVA</t>
  </si>
  <si>
    <t>PLANEACIÓN ESTRATEGICA</t>
  </si>
  <si>
    <t>FORMULACIÓN DE INDICADORES</t>
  </si>
  <si>
    <t>MANEJO DE TABLERO INDICADORES (ANALITICA DE DATOS - CUBOS)</t>
  </si>
  <si>
    <t>FACTURACION - ADMISIONES Y NOTIFICACIONES</t>
  </si>
  <si>
    <t xml:space="preserve">CAPACITACIÓN ARMADO DE CUENTAS - ACTUALIZACIÓN INTEGRAL DEL NUEVO PLAN DE BENEFICIOS EN SALUD Y SUS ANEXOS. COPAGOS Y CUOTAS MODERADORAS 2020, ACUERDO 260 DE 2001- NUEVA CLASIFICACIÓN ÚNICA PROCEDIMIENTOS EN SALUD CUPS </t>
  </si>
  <si>
    <t>MAITE - RESOLUCIÓN 2626 de 2019</t>
  </si>
  <si>
    <t>ACTUALIZACION Y CARACTERIZACION DE LA POBLACIÓN</t>
  </si>
  <si>
    <t>RUTA DE ATENCION PARA MIGRANTES VENEZOLANOS EN COLOMBIA</t>
  </si>
  <si>
    <t>ASEGURAMIENTO EN SALUD, AFILIACIONES Y ENTIDADES RESPONSABLE DE PAGOS. DECRETO ÚNICO REGLAMENTARIO 780 DE 2016</t>
  </si>
  <si>
    <t xml:space="preserve">COBRO DE INSUMOS, MEDICAMENTOS Y DISPOSITIVOS . DECRETO 2423 DE 1996. </t>
  </si>
  <si>
    <t xml:space="preserve">CAPACITACIÓN ADRES Y ASEGURADORAS DECRETO 0056 DE 2015, Y CIRCULAR EXTERNA N° 0058 DE 2015, REGLAS DE FUNCIONAMIENTO, COBERTURA, RECONOCIMIENTO Y PAGO PARA ACCIDENTES DE TRÁNSITO Y FOSYGA. </t>
  </si>
  <si>
    <t xml:space="preserve">DECRETO 0056 DE 2015, Y CIRCULAR EXTERNA N° 0058 DE 2015, REGLAS DE FUNCIONAMIENTO, COBERTURA, RECONOCIMIENTO Y PAGO PARA ACCIDENTES DE TRÁNSITO Y FOSYGA. DILIGENCIAMIENTO CORRECTO FURIPS - SIRAS. CASOS </t>
  </si>
  <si>
    <t xml:space="preserve">LINEAMIENTOS TECNICOS VALIDACION DE RIPS - AUTORIZACIONES DE SERVICIOS </t>
  </si>
  <si>
    <t xml:space="preserve">SOCIALIZACIÓN  EJES DE ACREDITACION </t>
  </si>
  <si>
    <t xml:space="preserve">ACTUALIZACIÓN DE TEMAS NORMATIVOS DE INTERÉS, SOCIALIZACIÓN MENSUAL. – DICIEMBRE 20 DE 2019. </t>
  </si>
  <si>
    <t>FINANCIERA TESORERIA    CARTERA  PRESUPUESTO</t>
  </si>
  <si>
    <t>ACTUALIZACIÓN TRIBUTARIA</t>
  </si>
  <si>
    <t xml:space="preserve">GESTIÓN AMBIENTAL  </t>
  </si>
  <si>
    <t>GESTIÓN INTEGRAL DE RESIDUOS</t>
  </si>
  <si>
    <t>RECICLAJE</t>
  </si>
  <si>
    <t>MANEJO DE RESIDUOS PELIGROSOS</t>
  </si>
  <si>
    <t>GESTIÓN INTEGRAL DE RESIDUOS NO PELIGROSOS</t>
  </si>
  <si>
    <t>MANEJO DE SUSTANCIAS QUÍMICAS</t>
  </si>
  <si>
    <t xml:space="preserve">MANEJO DE VERTIMENTOS </t>
  </si>
  <si>
    <t>POLITICA AMBIENTAL, PROGRAMAS AMBIENTALES Y OBJETIVOS DE HOSPITAL VERDE</t>
  </si>
  <si>
    <t>AMBIENTE FÍSICO SEGURO Y HUMANIZADO</t>
  </si>
  <si>
    <t>ESTRATEGIA 5S</t>
  </si>
  <si>
    <t>SOSTENIBILIDAD AMBIENTAL</t>
  </si>
  <si>
    <t>GESTIÓN DE LA EXPERIENCIA DEL PACIENTE Y SU FAMILIA</t>
  </si>
  <si>
    <t>PROTOCOLOS DE ACOGIDA</t>
  </si>
  <si>
    <t>HUMANIZACION DE LOS SERVICIOS DE SALUD</t>
  </si>
  <si>
    <t>GESTIÓN JURÍDICA</t>
  </si>
  <si>
    <t>CONTRATACIÓN ESTATAL</t>
  </si>
  <si>
    <t>DERECHO CONSTITUCIONAL Y/O ADMINISTRATIVO O PROCEDIMIENTO ADMINISTRATIVO Y DE LO CONTENCIOSO ADMINISTRATIVO</t>
  </si>
  <si>
    <t>NUTRICIÓN</t>
  </si>
  <si>
    <t>BUENAS PRÁCTICAS DE MANUFACTURA</t>
  </si>
  <si>
    <t>LAVADO Y DESINFECCIÓN DE ALIMENTOS NO PROCESADOS</t>
  </si>
  <si>
    <t>SUBGERENCIA ADMINISTRATIVA Y FINANCIERA</t>
  </si>
  <si>
    <t>SARLAFT</t>
  </si>
  <si>
    <t>SEGURIDAD Y SALUD EN EL TRABAJO</t>
  </si>
  <si>
    <t>COMUNICACIÓN ASERTIVA Y TRABAJO EN EQUIPO</t>
  </si>
  <si>
    <t>USO DE ELEMENTOS DE PROTECCIÓN PERSONAL EPP</t>
  </si>
  <si>
    <t>ACCIDENTE LABORAL, INCIDENTES, ENFERMEDADES LABORALES, ACTOS Y CONDICIONES INSEGURAS, INVESTIGACION DE AT</t>
  </si>
  <si>
    <t>TRABAJO SEGURO EN  ALTURAS Y ESPACIOS CONFINADOS</t>
  </si>
  <si>
    <t>PELIGRO BIOLÓGICO, BIOMECÁNICO Y PSICOSOCIAL., CLIMA LABORAL Y ORGANIZACIONAL (NORMAS DE BIOSEGURIDAD)</t>
  </si>
  <si>
    <t>PLAN DE EMERGENCIAS, SEGURIDAD Y SALUD EN EL TRABAJO, PLAN ESTRATEGICO DE SEGURIDAD VIAL</t>
  </si>
  <si>
    <t>CONDICIONES DE SEGURIDAD (PELIGRO LOCATIVO Y PÚBLICO)</t>
  </si>
  <si>
    <t>CONDICIONES DE SEGURIDAD (PELIGRO ELECTRICO)</t>
  </si>
  <si>
    <t>PRUEBA TEÓRICA SOBRE NORMATIVIDAD DE TRÁNSITO</t>
  </si>
  <si>
    <t>BRIGADAS: INCENDIOS, EVACUACIÓN Y RESCATE  - PRIMEROS AUXILIOS.</t>
  </si>
  <si>
    <t>SISTEMAS DE INFORMACIÓN</t>
  </si>
  <si>
    <t>MÓDULO DE CORRESPONDENCIA EXTRANET</t>
  </si>
  <si>
    <t>APLICACIONES INDIGO (ACCESO, MANEJO, ALERTAS, RIESGOS, SEGURIDAD, CONFIDENCIALIDAD)</t>
  </si>
  <si>
    <t>APLICACIONES DE APOYO (HIRUKO, ATHENEA, SERVICEDESK, EXTRANET, DIGITURNO, E LEARNING, BACKUPS</t>
  </si>
  <si>
    <t>MANEJO DE EQUIPO DE CÓMPUTO Y PERIFÉRICOS, INCLUYE PLAN DE CONTINGENCIA, SEGURIDAD Y RIESGOS</t>
  </si>
  <si>
    <t>GESTIÓN DE LAS TECNOLOGÍAS DE LA INFORMACIÓN</t>
  </si>
  <si>
    <t>DERECHOS HUMANOS, PARTICIPACIÓN SOCIAL Y SERVICIO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</si>
</sst>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</font>
    <font>
      <b/>
      <sz val="10"/>
      <name val="Arial"/>
      <family val="2"/>
    </font>
    <font>
      <b/>
      <sz val="9"/>
      <color theme="1"/>
      <name val="Calibri"/>
      <family val="2"/>
    </font>
    <font>
      <b/>
      <sz val="12"/>
      <name val="Arial"/>
      <family val="2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Calibri"/>
      <family val="2"/>
    </font>
    <font>
      <sz val="8"/>
      <name val="Calibri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0" fillId="0" borderId="0" xfId="0" applyBorder="1" applyAlignment="1">
      <alignment horizontal="justify" vertical="center"/>
    </xf>
    <xf numFmtId="0" fontId="0" fillId="0" borderId="0" xfId="0" applyFill="1" applyAlignment="1">
      <alignment horizontal="justify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11" xfId="0" applyFill="1" applyBorder="1" applyAlignment="1">
      <alignment horizontal="justify"/>
    </xf>
    <xf numFmtId="0" fontId="1" fillId="0" borderId="0" xfId="0" applyFont="1" applyFill="1" applyBorder="1" applyAlignment="1">
      <alignment horizontal="justify" vertical="center"/>
    </xf>
    <xf numFmtId="0" fontId="0" fillId="0" borderId="0" xfId="0" applyFill="1" applyBorder="1" applyAlignment="1">
      <alignment horizontal="justify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4" borderId="3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/>
    </xf>
    <xf numFmtId="1" fontId="10" fillId="4" borderId="3" xfId="0" applyNumberFormat="1" applyFont="1" applyFill="1" applyBorder="1" applyAlignment="1">
      <alignment horizontal="justify" vertical="center"/>
    </xf>
    <xf numFmtId="0" fontId="10" fillId="4" borderId="3" xfId="0" applyNumberFormat="1" applyFont="1" applyFill="1" applyBorder="1" applyAlignment="1">
      <alignment horizontal="justify" vertical="center"/>
    </xf>
    <xf numFmtId="0" fontId="10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justify" vertical="center" wrapText="1"/>
    </xf>
    <xf numFmtId="0" fontId="9" fillId="5" borderId="3" xfId="0" applyFont="1" applyFill="1" applyBorder="1" applyAlignment="1">
      <alignment horizontal="justify" vertical="center" wrapText="1"/>
    </xf>
    <xf numFmtId="0" fontId="9" fillId="5" borderId="3" xfId="0" applyFont="1" applyFill="1" applyBorder="1" applyAlignment="1">
      <alignment horizontal="justify" vertical="center"/>
    </xf>
    <xf numFmtId="1" fontId="10" fillId="5" borderId="3" xfId="0" applyNumberFormat="1" applyFont="1" applyFill="1" applyBorder="1" applyAlignment="1">
      <alignment horizontal="justify" vertical="center"/>
    </xf>
    <xf numFmtId="0" fontId="10" fillId="5" borderId="3" xfId="0" applyNumberFormat="1" applyFont="1" applyFill="1" applyBorder="1" applyAlignment="1">
      <alignment horizontal="justify" vertical="center"/>
    </xf>
    <xf numFmtId="0" fontId="10" fillId="5" borderId="3" xfId="0" applyFont="1" applyFill="1" applyBorder="1" applyAlignment="1">
      <alignment horizontal="center" vertical="center"/>
    </xf>
    <xf numFmtId="1" fontId="11" fillId="5" borderId="3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justify" vertical="center" wrapText="1"/>
    </xf>
    <xf numFmtId="0" fontId="8" fillId="6" borderId="14" xfId="0" applyFont="1" applyFill="1" applyBorder="1" applyAlignment="1">
      <alignment horizontal="justify" vertical="center" wrapText="1"/>
    </xf>
    <xf numFmtId="0" fontId="9" fillId="6" borderId="14" xfId="0" applyFont="1" applyFill="1" applyBorder="1" applyAlignment="1">
      <alignment horizontal="justify" vertical="center"/>
    </xf>
    <xf numFmtId="1" fontId="10" fillId="6" borderId="14" xfId="0" applyNumberFormat="1" applyFont="1" applyFill="1" applyBorder="1" applyAlignment="1">
      <alignment horizontal="justify" vertical="center"/>
    </xf>
    <xf numFmtId="0" fontId="10" fillId="6" borderId="14" xfId="0" applyNumberFormat="1" applyFont="1" applyFill="1" applyBorder="1" applyAlignment="1">
      <alignment horizontal="justify" vertical="center"/>
    </xf>
    <xf numFmtId="0" fontId="7" fillId="6" borderId="12" xfId="0" applyFont="1" applyFill="1" applyBorder="1" applyAlignment="1">
      <alignment horizontal="justify" vertical="center" wrapText="1"/>
    </xf>
    <xf numFmtId="0" fontId="8" fillId="6" borderId="3" xfId="0" applyFont="1" applyFill="1" applyBorder="1" applyAlignment="1">
      <alignment horizontal="justify" vertical="center" wrapText="1"/>
    </xf>
    <xf numFmtId="0" fontId="9" fillId="6" borderId="3" xfId="0" applyFont="1" applyFill="1" applyBorder="1" applyAlignment="1">
      <alignment horizontal="justify" vertical="center"/>
    </xf>
    <xf numFmtId="1" fontId="10" fillId="6" borderId="3" xfId="0" applyNumberFormat="1" applyFont="1" applyFill="1" applyBorder="1" applyAlignment="1">
      <alignment horizontal="justify" vertical="center"/>
    </xf>
    <xf numFmtId="0" fontId="10" fillId="6" borderId="3" xfId="0" applyNumberFormat="1" applyFont="1" applyFill="1" applyBorder="1" applyAlignment="1">
      <alignment horizontal="justify" vertical="center"/>
    </xf>
    <xf numFmtId="0" fontId="7" fillId="6" borderId="3" xfId="0" applyFont="1" applyFill="1" applyBorder="1" applyAlignment="1">
      <alignment horizontal="justify" vertical="center" wrapText="1"/>
    </xf>
    <xf numFmtId="0" fontId="7" fillId="7" borderId="12" xfId="0" applyFont="1" applyFill="1" applyBorder="1" applyAlignment="1">
      <alignment horizontal="justify" vertical="center" wrapText="1"/>
    </xf>
    <xf numFmtId="0" fontId="8" fillId="7" borderId="3" xfId="0" applyFont="1" applyFill="1" applyBorder="1" applyAlignment="1">
      <alignment horizontal="justify" vertical="center" wrapText="1"/>
    </xf>
    <xf numFmtId="0" fontId="9" fillId="7" borderId="3" xfId="0" applyFont="1" applyFill="1" applyBorder="1" applyAlignment="1">
      <alignment horizontal="justify" vertical="center"/>
    </xf>
    <xf numFmtId="1" fontId="10" fillId="7" borderId="3" xfId="0" applyNumberFormat="1" applyFont="1" applyFill="1" applyBorder="1" applyAlignment="1">
      <alignment horizontal="justify" vertical="center"/>
    </xf>
    <xf numFmtId="0" fontId="10" fillId="7" borderId="3" xfId="0" applyNumberFormat="1" applyFont="1" applyFill="1" applyBorder="1" applyAlignment="1">
      <alignment horizontal="justify" vertical="center"/>
    </xf>
    <xf numFmtId="0" fontId="7" fillId="8" borderId="12" xfId="0" applyFont="1" applyFill="1" applyBorder="1" applyAlignment="1">
      <alignment horizontal="justify" vertical="center" wrapText="1"/>
    </xf>
    <xf numFmtId="0" fontId="12" fillId="8" borderId="3" xfId="0" applyFont="1" applyFill="1" applyBorder="1" applyAlignment="1">
      <alignment horizontal="justify" vertical="center" wrapText="1"/>
    </xf>
    <xf numFmtId="0" fontId="9" fillId="8" borderId="3" xfId="0" applyFont="1" applyFill="1" applyBorder="1" applyAlignment="1">
      <alignment horizontal="justify" vertical="center"/>
    </xf>
    <xf numFmtId="1" fontId="10" fillId="8" borderId="3" xfId="0" applyNumberFormat="1" applyFont="1" applyFill="1" applyBorder="1" applyAlignment="1">
      <alignment horizontal="justify" vertical="center"/>
    </xf>
    <xf numFmtId="0" fontId="12" fillId="9" borderId="3" xfId="0" applyFont="1" applyFill="1" applyBorder="1" applyAlignment="1">
      <alignment horizontal="justify" vertical="center" wrapText="1"/>
    </xf>
    <xf numFmtId="0" fontId="10" fillId="8" borderId="3" xfId="0" applyNumberFormat="1" applyFont="1" applyFill="1" applyBorder="1" applyAlignment="1">
      <alignment horizontal="justify" vertical="center"/>
    </xf>
    <xf numFmtId="0" fontId="12" fillId="8" borderId="3" xfId="0" applyFont="1" applyFill="1" applyBorder="1" applyAlignment="1">
      <alignment horizontal="justify" vertical="center"/>
    </xf>
    <xf numFmtId="0" fontId="7" fillId="3" borderId="3" xfId="0" applyFont="1" applyFill="1" applyBorder="1" applyAlignment="1">
      <alignment vertical="center" wrapText="1"/>
    </xf>
    <xf numFmtId="0" fontId="7" fillId="5" borderId="12" xfId="0" applyFont="1" applyFill="1" applyBorder="1" applyAlignment="1">
      <alignment horizontal="justify" vertical="center" wrapText="1"/>
    </xf>
    <xf numFmtId="0" fontId="8" fillId="5" borderId="3" xfId="0" applyFont="1" applyFill="1" applyBorder="1" applyAlignment="1">
      <alignment horizontal="justify" vertical="center"/>
    </xf>
    <xf numFmtId="0" fontId="9" fillId="5" borderId="8" xfId="0" applyFont="1" applyFill="1" applyBorder="1" applyAlignment="1">
      <alignment horizontal="justify" vertical="center"/>
    </xf>
    <xf numFmtId="1" fontId="10" fillId="5" borderId="3" xfId="0" applyNumberFormat="1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justify" vertical="center"/>
    </xf>
    <xf numFmtId="0" fontId="9" fillId="7" borderId="3" xfId="0" applyFont="1" applyFill="1" applyBorder="1" applyAlignment="1">
      <alignment horizontal="justify" vertical="center" wrapText="1"/>
    </xf>
    <xf numFmtId="0" fontId="7" fillId="10" borderId="1" xfId="0" applyFont="1" applyFill="1" applyBorder="1" applyAlignment="1">
      <alignment horizontal="justify" vertical="center" wrapText="1"/>
    </xf>
    <xf numFmtId="0" fontId="8" fillId="10" borderId="3" xfId="0" applyFont="1" applyFill="1" applyBorder="1" applyAlignment="1">
      <alignment horizontal="justify" vertical="center" wrapText="1"/>
    </xf>
    <xf numFmtId="0" fontId="9" fillId="10" borderId="8" xfId="0" applyFont="1" applyFill="1" applyBorder="1" applyAlignment="1">
      <alignment horizontal="justify" vertical="center"/>
    </xf>
    <xf numFmtId="1" fontId="10" fillId="10" borderId="3" xfId="0" applyNumberFormat="1" applyFont="1" applyFill="1" applyBorder="1" applyAlignment="1">
      <alignment horizontal="justify" vertical="center"/>
    </xf>
    <xf numFmtId="0" fontId="10" fillId="10" borderId="3" xfId="0" applyNumberFormat="1" applyFont="1" applyFill="1" applyBorder="1" applyAlignment="1">
      <alignment horizontal="justify" vertical="center"/>
    </xf>
    <xf numFmtId="0" fontId="13" fillId="10" borderId="3" xfId="0" applyFont="1" applyFill="1" applyBorder="1" applyAlignment="1">
      <alignment horizontal="justify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13" fillId="7" borderId="3" xfId="0" applyFont="1" applyFill="1" applyBorder="1" applyAlignment="1">
      <alignment horizontal="justify" vertical="center" wrapText="1"/>
    </xf>
    <xf numFmtId="0" fontId="9" fillId="7" borderId="8" xfId="0" applyFont="1" applyFill="1" applyBorder="1" applyAlignment="1">
      <alignment horizontal="justify" vertical="center" wrapText="1"/>
    </xf>
    <xf numFmtId="0" fontId="10" fillId="0" borderId="0" xfId="0" applyFont="1" applyAlignment="1">
      <alignment vertical="center"/>
    </xf>
    <xf numFmtId="0" fontId="8" fillId="5" borderId="3" xfId="0" applyFont="1" applyFill="1" applyBorder="1" applyAlignment="1">
      <alignment horizontal="justify" vertical="center" wrapText="1"/>
    </xf>
    <xf numFmtId="0" fontId="9" fillId="10" borderId="3" xfId="0" applyFont="1" applyFill="1" applyBorder="1" applyAlignment="1">
      <alignment horizontal="justify" vertical="center" wrapText="1"/>
    </xf>
    <xf numFmtId="1" fontId="10" fillId="10" borderId="3" xfId="0" applyNumberFormat="1" applyFont="1" applyFill="1" applyBorder="1" applyAlignment="1">
      <alignment horizontal="center" vertical="center"/>
    </xf>
    <xf numFmtId="1" fontId="11" fillId="10" borderId="3" xfId="0" applyNumberFormat="1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justify" vertical="center"/>
    </xf>
    <xf numFmtId="0" fontId="8" fillId="6" borderId="3" xfId="0" applyFont="1" applyFill="1" applyBorder="1" applyAlignment="1">
      <alignment horizontal="justify" vertical="center"/>
    </xf>
    <xf numFmtId="165" fontId="10" fillId="6" borderId="3" xfId="0" applyNumberFormat="1" applyFont="1" applyFill="1" applyBorder="1" applyAlignment="1">
      <alignment horizontal="justify" vertical="center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0" fontId="14" fillId="0" borderId="0" xfId="0" applyFont="1" applyFill="1" applyBorder="1" applyAlignment="1">
      <alignment horizontal="justify" vertical="center"/>
    </xf>
    <xf numFmtId="0" fontId="15" fillId="0" borderId="0" xfId="0" applyFont="1" applyBorder="1" applyAlignment="1">
      <alignment horizontal="justify"/>
    </xf>
    <xf numFmtId="0" fontId="15" fillId="0" borderId="0" xfId="0" applyFont="1" applyBorder="1" applyAlignment="1">
      <alignment horizontal="justify" vertical="center"/>
    </xf>
    <xf numFmtId="0" fontId="16" fillId="0" borderId="0" xfId="0" applyFont="1" applyBorder="1" applyAlignment="1"/>
    <xf numFmtId="0" fontId="16" fillId="0" borderId="0" xfId="0" applyFont="1" applyBorder="1" applyAlignment="1">
      <alignment horizontal="justify" vertical="center"/>
    </xf>
    <xf numFmtId="0" fontId="15" fillId="0" borderId="0" xfId="0" applyFont="1" applyBorder="1" applyAlignment="1">
      <alignment horizontal="left"/>
    </xf>
    <xf numFmtId="0" fontId="18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justify"/>
    </xf>
    <xf numFmtId="0" fontId="0" fillId="0" borderId="0" xfId="0" applyAlignment="1">
      <alignment horizontal="justify"/>
    </xf>
    <xf numFmtId="0" fontId="7" fillId="3" borderId="3" xfId="0" applyFont="1" applyFill="1" applyBorder="1" applyAlignment="1">
      <alignment horizontal="center" vertical="center" wrapText="1"/>
    </xf>
    <xf numFmtId="164" fontId="10" fillId="6" borderId="3" xfId="0" applyNumberFormat="1" applyFont="1" applyFill="1" applyBorder="1" applyAlignment="1">
      <alignment horizontal="center" vertical="center"/>
    </xf>
    <xf numFmtId="164" fontId="11" fillId="6" borderId="3" xfId="0" applyNumberFormat="1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/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1" fontId="11" fillId="7" borderId="3" xfId="0" applyNumberFormat="1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1" fontId="10" fillId="8" borderId="3" xfId="0" applyNumberFormat="1" applyFont="1" applyFill="1" applyBorder="1" applyAlignment="1">
      <alignment horizontal="center" vertical="center"/>
    </xf>
    <xf numFmtId="1" fontId="11" fillId="8" borderId="3" xfId="0" applyNumberFormat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1" fontId="10" fillId="7" borderId="12" xfId="0" applyNumberFormat="1" applyFont="1" applyFill="1" applyBorder="1" applyAlignment="1">
      <alignment horizontal="center" vertical="center"/>
    </xf>
    <xf numFmtId="1" fontId="10" fillId="7" borderId="13" xfId="0" applyNumberFormat="1" applyFont="1" applyFill="1" applyBorder="1" applyAlignment="1">
      <alignment horizontal="center" vertical="center"/>
    </xf>
    <xf numFmtId="1" fontId="10" fillId="7" borderId="14" xfId="0" applyNumberFormat="1" applyFont="1" applyFill="1" applyBorder="1" applyAlignment="1">
      <alignment horizontal="center" vertical="center"/>
    </xf>
    <xf numFmtId="1" fontId="10" fillId="10" borderId="12" xfId="0" applyNumberFormat="1" applyFont="1" applyFill="1" applyBorder="1" applyAlignment="1">
      <alignment horizontal="center" vertical="center"/>
    </xf>
    <xf numFmtId="1" fontId="10" fillId="10" borderId="13" xfId="0" applyNumberFormat="1" applyFont="1" applyFill="1" applyBorder="1" applyAlignment="1">
      <alignment horizontal="center" vertical="center"/>
    </xf>
    <xf numFmtId="1" fontId="10" fillId="10" borderId="14" xfId="0" applyNumberFormat="1" applyFont="1" applyFill="1" applyBorder="1" applyAlignment="1">
      <alignment horizontal="center" vertical="center"/>
    </xf>
    <xf numFmtId="1" fontId="11" fillId="10" borderId="3" xfId="0" applyNumberFormat="1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1" fontId="10" fillId="5" borderId="12" xfId="0" applyNumberFormat="1" applyFont="1" applyFill="1" applyBorder="1" applyAlignment="1">
      <alignment horizontal="center" vertical="center"/>
    </xf>
    <xf numFmtId="1" fontId="10" fillId="5" borderId="14" xfId="0" applyNumberFormat="1" applyFont="1" applyFill="1" applyBorder="1" applyAlignment="1">
      <alignment horizontal="center" vertical="center"/>
    </xf>
    <xf numFmtId="1" fontId="11" fillId="5" borderId="3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1" fontId="10" fillId="4" borderId="12" xfId="0" applyNumberFormat="1" applyFont="1" applyFill="1" applyBorder="1" applyAlignment="1">
      <alignment horizontal="center" vertical="center"/>
    </xf>
    <xf numFmtId="1" fontId="10" fillId="4" borderId="13" xfId="0" applyNumberFormat="1" applyFont="1" applyFill="1" applyBorder="1" applyAlignment="1">
      <alignment horizontal="center" vertical="center"/>
    </xf>
    <xf numFmtId="1" fontId="10" fillId="4" borderId="14" xfId="0" applyNumberFormat="1" applyFon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horizontal="center" vertical="center"/>
    </xf>
    <xf numFmtId="1" fontId="11" fillId="6" borderId="3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133350</xdr:rowOff>
    </xdr:from>
    <xdr:to>
      <xdr:col>1</xdr:col>
      <xdr:colOff>1057275</xdr:colOff>
      <xdr:row>3</xdr:row>
      <xdr:rowOff>238125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7635" t="27217" r="9818" b="11617"/>
        <a:stretch>
          <a:fillRect/>
        </a:stretch>
      </xdr:blipFill>
      <xdr:spPr bwMode="auto">
        <a:xfrm>
          <a:off x="733425" y="133350"/>
          <a:ext cx="13620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castillo\Downloads\Backup%20Lorena%20Barreiro\TALENTO%20HUMANO%20LORENA%202017_2018_2019\2020\PLANES%20Y%20PROGRAMAS%202020\PLAN%20DE%20CAPACITACI&#211;N%202020\CONSOLIDADO%20PLAN%20DE%20CAPACITACI&#211;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IND. COBERTURA"/>
      <sheetName val="Administrativo"/>
      <sheetName val="Asistencial"/>
      <sheetName val="IND. ACTIVIDADES"/>
      <sheetName val="TEMAS MIPG"/>
      <sheetName val="TEMAS EVALUA. DESEMPE"/>
      <sheetName val="PROCESOS"/>
    </sheetNames>
    <sheetDataSet>
      <sheetData sheetId="0">
        <row r="26">
          <cell r="K26">
            <v>0</v>
          </cell>
        </row>
        <row r="40">
          <cell r="K40">
            <v>8</v>
          </cell>
        </row>
        <row r="43">
          <cell r="K43">
            <v>7</v>
          </cell>
        </row>
        <row r="44">
          <cell r="K44">
            <v>7</v>
          </cell>
        </row>
        <row r="45">
          <cell r="K45">
            <v>0</v>
          </cell>
        </row>
        <row r="46">
          <cell r="K46">
            <v>0</v>
          </cell>
        </row>
        <row r="47">
          <cell r="K47">
            <v>0</v>
          </cell>
        </row>
        <row r="48">
          <cell r="K48">
            <v>0</v>
          </cell>
        </row>
        <row r="49">
          <cell r="K49">
            <v>0</v>
          </cell>
        </row>
        <row r="50">
          <cell r="K50">
            <v>0</v>
          </cell>
        </row>
        <row r="51">
          <cell r="K51">
            <v>0</v>
          </cell>
        </row>
        <row r="52">
          <cell r="K52">
            <v>0</v>
          </cell>
        </row>
        <row r="53">
          <cell r="K53">
            <v>0</v>
          </cell>
        </row>
        <row r="54">
          <cell r="K54">
            <v>0</v>
          </cell>
        </row>
        <row r="55">
          <cell r="K55">
            <v>42</v>
          </cell>
        </row>
        <row r="56">
          <cell r="K56">
            <v>42</v>
          </cell>
        </row>
        <row r="57">
          <cell r="K57">
            <v>45</v>
          </cell>
        </row>
        <row r="58">
          <cell r="K58">
            <v>45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0</v>
          </cell>
        </row>
        <row r="62">
          <cell r="K62">
            <v>0</v>
          </cell>
        </row>
        <row r="63">
          <cell r="K63">
            <v>0</v>
          </cell>
        </row>
        <row r="64"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73">
          <cell r="K73">
            <v>0</v>
          </cell>
        </row>
        <row r="74">
          <cell r="K74">
            <v>61</v>
          </cell>
        </row>
        <row r="75">
          <cell r="K75">
            <v>21</v>
          </cell>
        </row>
        <row r="76">
          <cell r="K76">
            <v>0</v>
          </cell>
        </row>
        <row r="77">
          <cell r="K77">
            <v>0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K82">
            <v>6</v>
          </cell>
        </row>
        <row r="83">
          <cell r="K83">
            <v>0</v>
          </cell>
        </row>
        <row r="84">
          <cell r="K84">
            <v>15</v>
          </cell>
        </row>
        <row r="85">
          <cell r="K85">
            <v>0</v>
          </cell>
        </row>
        <row r="86">
          <cell r="K86">
            <v>0</v>
          </cell>
        </row>
        <row r="125">
          <cell r="K125">
            <v>0</v>
          </cell>
        </row>
        <row r="126">
          <cell r="K126">
            <v>0</v>
          </cell>
        </row>
        <row r="129">
          <cell r="K129">
            <v>0</v>
          </cell>
        </row>
        <row r="130">
          <cell r="K130">
            <v>0</v>
          </cell>
        </row>
        <row r="141">
          <cell r="K141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253</v>
          </cell>
        </row>
        <row r="154">
          <cell r="K154">
            <v>250</v>
          </cell>
        </row>
        <row r="155">
          <cell r="K155">
            <v>0</v>
          </cell>
        </row>
        <row r="156">
          <cell r="K156">
            <v>0</v>
          </cell>
        </row>
        <row r="157">
          <cell r="K157">
            <v>0</v>
          </cell>
        </row>
        <row r="158">
          <cell r="K158">
            <v>10</v>
          </cell>
        </row>
        <row r="159">
          <cell r="K159">
            <v>0</v>
          </cell>
        </row>
        <row r="160">
          <cell r="K160">
            <v>24</v>
          </cell>
        </row>
        <row r="161">
          <cell r="K161">
            <v>74</v>
          </cell>
        </row>
        <row r="162">
          <cell r="K162">
            <v>86</v>
          </cell>
        </row>
        <row r="163">
          <cell r="K16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A43" zoomScale="80" zoomScaleNormal="80" workbookViewId="0">
      <selection activeCell="O51" sqref="O51"/>
    </sheetView>
  </sheetViews>
  <sheetFormatPr baseColWidth="10" defaultColWidth="9.140625" defaultRowHeight="12.75" x14ac:dyDescent="0.2"/>
  <cols>
    <col min="1" max="1" width="15.5703125" style="95" customWidth="1"/>
    <col min="2" max="2" width="24.140625" style="81" customWidth="1"/>
    <col min="3" max="3" width="50" style="4" customWidth="1"/>
    <col min="4" max="4" width="10" style="82" customWidth="1"/>
    <col min="5" max="5" width="10.85546875" style="82" customWidth="1"/>
    <col min="6" max="6" width="9.140625" style="82"/>
    <col min="7" max="7" width="15.140625" style="83" customWidth="1"/>
    <col min="8" max="8" width="24" style="1" customWidth="1"/>
    <col min="9" max="9" width="19.28515625" style="1" customWidth="1"/>
    <col min="10" max="10" width="25.5703125" customWidth="1"/>
  </cols>
  <sheetData>
    <row r="1" spans="1:9" ht="21" customHeight="1" x14ac:dyDescent="0.2">
      <c r="A1" s="100"/>
      <c r="B1" s="101"/>
      <c r="C1" s="106" t="s">
        <v>0</v>
      </c>
      <c r="D1" s="107"/>
      <c r="E1" s="107"/>
      <c r="F1" s="107"/>
      <c r="G1" s="107"/>
    </row>
    <row r="2" spans="1:9" x14ac:dyDescent="0.2">
      <c r="A2" s="102"/>
      <c r="B2" s="103"/>
      <c r="C2" s="108" t="s">
        <v>1</v>
      </c>
      <c r="D2" s="109"/>
      <c r="E2" s="109"/>
      <c r="F2" s="109"/>
      <c r="G2" s="110"/>
    </row>
    <row r="3" spans="1:9" x14ac:dyDescent="0.2">
      <c r="A3" s="102"/>
      <c r="B3" s="103"/>
      <c r="C3" s="111" t="s">
        <v>2</v>
      </c>
      <c r="D3" s="112"/>
      <c r="E3" s="112"/>
      <c r="F3" s="112"/>
      <c r="G3" s="113"/>
    </row>
    <row r="4" spans="1:9" ht="27" customHeight="1" x14ac:dyDescent="0.2">
      <c r="A4" s="104"/>
      <c r="B4" s="105"/>
      <c r="C4" s="114" t="s">
        <v>3</v>
      </c>
      <c r="D4" s="115"/>
      <c r="E4" s="115"/>
      <c r="F4" s="115"/>
      <c r="G4" s="115"/>
    </row>
    <row r="5" spans="1:9" s="7" customFormat="1" ht="19.5" customHeight="1" x14ac:dyDescent="0.2">
      <c r="A5" s="2"/>
      <c r="B5" s="3"/>
      <c r="C5" s="3"/>
      <c r="D5" s="3"/>
      <c r="E5" s="4"/>
      <c r="F5" s="4"/>
      <c r="G5" s="5"/>
      <c r="H5" s="6"/>
      <c r="I5" s="6"/>
    </row>
    <row r="6" spans="1:9" s="7" customFormat="1" ht="19.5" customHeight="1" x14ac:dyDescent="0.2">
      <c r="A6" s="116" t="s">
        <v>4</v>
      </c>
      <c r="B6" s="117"/>
      <c r="C6" s="117"/>
      <c r="D6" s="117"/>
      <c r="E6" s="117"/>
      <c r="F6" s="117"/>
      <c r="G6" s="117"/>
      <c r="H6" s="6"/>
      <c r="I6" s="6"/>
    </row>
    <row r="7" spans="1:9" s="7" customFormat="1" ht="19.5" customHeight="1" x14ac:dyDescent="0.2">
      <c r="A7" s="116" t="s">
        <v>5</v>
      </c>
      <c r="B7" s="117"/>
      <c r="C7" s="117"/>
      <c r="D7" s="117"/>
      <c r="E7" s="117"/>
      <c r="F7" s="117"/>
      <c r="G7" s="117"/>
      <c r="H7" s="6"/>
      <c r="I7" s="6"/>
    </row>
    <row r="8" spans="1:9" s="7" customFormat="1" x14ac:dyDescent="0.2">
      <c r="A8" s="8"/>
      <c r="B8" s="9"/>
      <c r="C8" s="10"/>
      <c r="D8" s="10"/>
      <c r="E8" s="4"/>
      <c r="F8" s="4"/>
      <c r="G8" s="5"/>
      <c r="H8" s="6"/>
      <c r="I8" s="6"/>
    </row>
    <row r="9" spans="1:9" s="14" customFormat="1" ht="51.75" customHeight="1" x14ac:dyDescent="0.2">
      <c r="A9" s="11" t="s">
        <v>6</v>
      </c>
      <c r="B9" s="12" t="s">
        <v>7</v>
      </c>
      <c r="C9" s="12" t="s">
        <v>8</v>
      </c>
      <c r="D9" s="13" t="s">
        <v>9</v>
      </c>
      <c r="E9" s="12" t="s">
        <v>10</v>
      </c>
      <c r="F9" s="12" t="s">
        <v>11</v>
      </c>
      <c r="G9" s="12" t="s">
        <v>12</v>
      </c>
      <c r="H9" s="12" t="s">
        <v>13</v>
      </c>
      <c r="I9" s="12" t="s">
        <v>14</v>
      </c>
    </row>
    <row r="10" spans="1:9" s="20" customFormat="1" ht="33" customHeight="1" x14ac:dyDescent="0.2">
      <c r="A10" s="96" t="s">
        <v>15</v>
      </c>
      <c r="B10" s="15" t="s">
        <v>16</v>
      </c>
      <c r="C10" s="16" t="s">
        <v>17</v>
      </c>
      <c r="D10" s="17">
        <v>7</v>
      </c>
      <c r="E10" s="18">
        <v>0</v>
      </c>
      <c r="F10" s="19">
        <f t="shared" ref="F10:F73" si="0">(E10*100)/D10</f>
        <v>0</v>
      </c>
      <c r="G10" s="118">
        <f>(F10+F11+F12)/3</f>
        <v>0</v>
      </c>
      <c r="H10" s="119">
        <f>(E10+E11+E12)</f>
        <v>0</v>
      </c>
      <c r="I10" s="120">
        <f>(D10+D11+D12)</f>
        <v>21</v>
      </c>
    </row>
    <row r="11" spans="1:9" s="20" customFormat="1" ht="33" customHeight="1" x14ac:dyDescent="0.2">
      <c r="A11" s="96"/>
      <c r="B11" s="15" t="s">
        <v>16</v>
      </c>
      <c r="C11" s="16" t="s">
        <v>18</v>
      </c>
      <c r="D11" s="17">
        <v>7</v>
      </c>
      <c r="E11" s="18">
        <v>0</v>
      </c>
      <c r="F11" s="19">
        <f t="shared" si="0"/>
        <v>0</v>
      </c>
      <c r="G11" s="118"/>
      <c r="H11" s="120"/>
      <c r="I11" s="120"/>
    </row>
    <row r="12" spans="1:9" s="20" customFormat="1" ht="33" customHeight="1" x14ac:dyDescent="0.2">
      <c r="A12" s="96"/>
      <c r="B12" s="15" t="s">
        <v>16</v>
      </c>
      <c r="C12" s="16" t="s">
        <v>19</v>
      </c>
      <c r="D12" s="17">
        <v>7</v>
      </c>
      <c r="E12" s="18">
        <v>0</v>
      </c>
      <c r="F12" s="19">
        <f t="shared" si="0"/>
        <v>0</v>
      </c>
      <c r="G12" s="118"/>
      <c r="H12" s="120"/>
      <c r="I12" s="120"/>
    </row>
    <row r="13" spans="1:9" s="20" customFormat="1" ht="33" customHeight="1" x14ac:dyDescent="0.2">
      <c r="A13" s="21" t="s">
        <v>15</v>
      </c>
      <c r="B13" s="22" t="s">
        <v>20</v>
      </c>
      <c r="C13" s="23" t="s">
        <v>21</v>
      </c>
      <c r="D13" s="24">
        <v>4</v>
      </c>
      <c r="E13" s="25">
        <f>'[1]2020'!K26</f>
        <v>0</v>
      </c>
      <c r="F13" s="26">
        <f t="shared" si="0"/>
        <v>0</v>
      </c>
      <c r="G13" s="27">
        <f>F13</f>
        <v>0</v>
      </c>
      <c r="H13" s="28">
        <f>E13</f>
        <v>0</v>
      </c>
      <c r="I13" s="29">
        <f>D13</f>
        <v>4</v>
      </c>
    </row>
    <row r="14" spans="1:9" s="20" customFormat="1" ht="25.5" customHeight="1" x14ac:dyDescent="0.2">
      <c r="A14" s="96" t="s">
        <v>15</v>
      </c>
      <c r="B14" s="30" t="s">
        <v>22</v>
      </c>
      <c r="C14" s="31" t="s">
        <v>23</v>
      </c>
      <c r="D14" s="32">
        <v>8</v>
      </c>
      <c r="E14" s="33">
        <f>'[1]2020'!K40</f>
        <v>8</v>
      </c>
      <c r="F14" s="34">
        <f t="shared" si="0"/>
        <v>100</v>
      </c>
      <c r="G14" s="97">
        <f>(F14+F15+F16+F17+F18+F19+F20+F21+F22+F23+F24+F25)/12</f>
        <v>39.583333333333336</v>
      </c>
      <c r="H14" s="98">
        <f>(E14+E15+E16+E17+E18+E19+E20+E21+E22+E23+E24+E25)</f>
        <v>38</v>
      </c>
      <c r="I14" s="99">
        <f>(D14+D15+D16+D17+D18+D19+D20+D21+D22+D23+D24+D25)</f>
        <v>96</v>
      </c>
    </row>
    <row r="15" spans="1:9" s="20" customFormat="1" ht="25.5" customHeight="1" x14ac:dyDescent="0.2">
      <c r="A15" s="96"/>
      <c r="B15" s="35" t="s">
        <v>22</v>
      </c>
      <c r="C15" s="36" t="s">
        <v>24</v>
      </c>
      <c r="D15" s="37">
        <v>8</v>
      </c>
      <c r="E15" s="38">
        <v>8</v>
      </c>
      <c r="F15" s="39">
        <f t="shared" si="0"/>
        <v>100</v>
      </c>
      <c r="G15" s="97"/>
      <c r="H15" s="98"/>
      <c r="I15" s="99"/>
    </row>
    <row r="16" spans="1:9" s="20" customFormat="1" ht="25.5" customHeight="1" x14ac:dyDescent="0.2">
      <c r="A16" s="96"/>
      <c r="B16" s="35" t="s">
        <v>22</v>
      </c>
      <c r="C16" s="36" t="s">
        <v>25</v>
      </c>
      <c r="D16" s="37">
        <v>8</v>
      </c>
      <c r="E16" s="38">
        <v>8</v>
      </c>
      <c r="F16" s="39">
        <f t="shared" si="0"/>
        <v>100</v>
      </c>
      <c r="G16" s="97"/>
      <c r="H16" s="98"/>
      <c r="I16" s="99"/>
    </row>
    <row r="17" spans="1:9" s="20" customFormat="1" ht="25.5" customHeight="1" x14ac:dyDescent="0.2">
      <c r="A17" s="96"/>
      <c r="B17" s="35" t="s">
        <v>22</v>
      </c>
      <c r="C17" s="36" t="s">
        <v>26</v>
      </c>
      <c r="D17" s="37">
        <v>8</v>
      </c>
      <c r="E17" s="38">
        <f>'[1]2020'!K43</f>
        <v>7</v>
      </c>
      <c r="F17" s="39">
        <f t="shared" si="0"/>
        <v>87.5</v>
      </c>
      <c r="G17" s="97"/>
      <c r="H17" s="98"/>
      <c r="I17" s="99"/>
    </row>
    <row r="18" spans="1:9" s="20" customFormat="1" ht="25.5" customHeight="1" x14ac:dyDescent="0.2">
      <c r="A18" s="96"/>
      <c r="B18" s="35" t="s">
        <v>22</v>
      </c>
      <c r="C18" s="36" t="s">
        <v>27</v>
      </c>
      <c r="D18" s="37">
        <v>8</v>
      </c>
      <c r="E18" s="38">
        <f>'[1]2020'!K44</f>
        <v>7</v>
      </c>
      <c r="F18" s="39">
        <f t="shared" si="0"/>
        <v>87.5</v>
      </c>
      <c r="G18" s="97"/>
      <c r="H18" s="98"/>
      <c r="I18" s="99"/>
    </row>
    <row r="19" spans="1:9" s="20" customFormat="1" ht="25.5" customHeight="1" x14ac:dyDescent="0.2">
      <c r="A19" s="96"/>
      <c r="B19" s="35" t="s">
        <v>22</v>
      </c>
      <c r="C19" s="36" t="s">
        <v>28</v>
      </c>
      <c r="D19" s="37">
        <v>8</v>
      </c>
      <c r="E19" s="38">
        <f>'[1]2020'!K45</f>
        <v>0</v>
      </c>
      <c r="F19" s="39">
        <f t="shared" si="0"/>
        <v>0</v>
      </c>
      <c r="G19" s="97"/>
      <c r="H19" s="98"/>
      <c r="I19" s="99"/>
    </row>
    <row r="20" spans="1:9" s="20" customFormat="1" ht="25.5" customHeight="1" x14ac:dyDescent="0.2">
      <c r="A20" s="96"/>
      <c r="B20" s="35" t="s">
        <v>22</v>
      </c>
      <c r="C20" s="36" t="s">
        <v>29</v>
      </c>
      <c r="D20" s="37">
        <v>8</v>
      </c>
      <c r="E20" s="38">
        <f>'[1]2020'!K46</f>
        <v>0</v>
      </c>
      <c r="F20" s="39">
        <f t="shared" si="0"/>
        <v>0</v>
      </c>
      <c r="G20" s="97"/>
      <c r="H20" s="98"/>
      <c r="I20" s="99"/>
    </row>
    <row r="21" spans="1:9" s="20" customFormat="1" ht="25.5" customHeight="1" x14ac:dyDescent="0.2">
      <c r="A21" s="96"/>
      <c r="B21" s="35" t="s">
        <v>22</v>
      </c>
      <c r="C21" s="36" t="s">
        <v>30</v>
      </c>
      <c r="D21" s="37">
        <v>8</v>
      </c>
      <c r="E21" s="38">
        <f>'[1]2020'!K47</f>
        <v>0</v>
      </c>
      <c r="F21" s="39">
        <f t="shared" si="0"/>
        <v>0</v>
      </c>
      <c r="G21" s="97"/>
      <c r="H21" s="98"/>
      <c r="I21" s="99"/>
    </row>
    <row r="22" spans="1:9" s="20" customFormat="1" ht="25.5" customHeight="1" x14ac:dyDescent="0.2">
      <c r="A22" s="96"/>
      <c r="B22" s="35" t="s">
        <v>22</v>
      </c>
      <c r="C22" s="36" t="s">
        <v>31</v>
      </c>
      <c r="D22" s="37">
        <v>8</v>
      </c>
      <c r="E22" s="38">
        <f>'[1]2020'!K48</f>
        <v>0</v>
      </c>
      <c r="F22" s="39">
        <f t="shared" si="0"/>
        <v>0</v>
      </c>
      <c r="G22" s="97"/>
      <c r="H22" s="98"/>
      <c r="I22" s="99"/>
    </row>
    <row r="23" spans="1:9" s="20" customFormat="1" ht="25.5" customHeight="1" x14ac:dyDescent="0.2">
      <c r="A23" s="96"/>
      <c r="B23" s="35" t="s">
        <v>22</v>
      </c>
      <c r="C23" s="36" t="s">
        <v>32</v>
      </c>
      <c r="D23" s="37">
        <v>8</v>
      </c>
      <c r="E23" s="38">
        <f>'[1]2020'!K49</f>
        <v>0</v>
      </c>
      <c r="F23" s="39">
        <f t="shared" si="0"/>
        <v>0</v>
      </c>
      <c r="G23" s="97"/>
      <c r="H23" s="98"/>
      <c r="I23" s="99"/>
    </row>
    <row r="24" spans="1:9" s="20" customFormat="1" ht="25.5" customHeight="1" x14ac:dyDescent="0.2">
      <c r="A24" s="96"/>
      <c r="B24" s="35" t="s">
        <v>22</v>
      </c>
      <c r="C24" s="36" t="s">
        <v>33</v>
      </c>
      <c r="D24" s="37">
        <v>8</v>
      </c>
      <c r="E24" s="38">
        <f>'[1]2020'!K50</f>
        <v>0</v>
      </c>
      <c r="F24" s="39">
        <f t="shared" si="0"/>
        <v>0</v>
      </c>
      <c r="G24" s="97"/>
      <c r="H24" s="98"/>
      <c r="I24" s="99"/>
    </row>
    <row r="25" spans="1:9" s="20" customFormat="1" ht="40.5" customHeight="1" x14ac:dyDescent="0.2">
      <c r="A25" s="96"/>
      <c r="B25" s="40" t="s">
        <v>22</v>
      </c>
      <c r="C25" s="36" t="s">
        <v>34</v>
      </c>
      <c r="D25" s="37">
        <v>8</v>
      </c>
      <c r="E25" s="38">
        <f>'[1]2020'!K51</f>
        <v>0</v>
      </c>
      <c r="F25" s="39">
        <f t="shared" si="0"/>
        <v>0</v>
      </c>
      <c r="G25" s="97"/>
      <c r="H25" s="98"/>
      <c r="I25" s="99"/>
    </row>
    <row r="26" spans="1:9" s="20" customFormat="1" ht="38.25" customHeight="1" x14ac:dyDescent="0.2">
      <c r="A26" s="96" t="s">
        <v>15</v>
      </c>
      <c r="B26" s="41" t="s">
        <v>35</v>
      </c>
      <c r="C26" s="42" t="s">
        <v>36</v>
      </c>
      <c r="D26" s="43">
        <v>100</v>
      </c>
      <c r="E26" s="44">
        <f>'[1]2020'!K52</f>
        <v>0</v>
      </c>
      <c r="F26" s="45">
        <f t="shared" si="0"/>
        <v>0</v>
      </c>
      <c r="G26" s="121">
        <f>(F26+F27+F28)/3</f>
        <v>0</v>
      </c>
      <c r="H26" s="122">
        <f>(E26+E27+E28)</f>
        <v>0</v>
      </c>
      <c r="I26" s="123">
        <f>(D26+D27+D28)</f>
        <v>144</v>
      </c>
    </row>
    <row r="27" spans="1:9" s="20" customFormat="1" ht="29.25" customHeight="1" x14ac:dyDescent="0.2">
      <c r="A27" s="96"/>
      <c r="B27" s="41" t="s">
        <v>35</v>
      </c>
      <c r="C27" s="42" t="s">
        <v>37</v>
      </c>
      <c r="D27" s="43">
        <v>22</v>
      </c>
      <c r="E27" s="44">
        <f>'[1]2020'!K53</f>
        <v>0</v>
      </c>
      <c r="F27" s="45">
        <f t="shared" si="0"/>
        <v>0</v>
      </c>
      <c r="G27" s="121"/>
      <c r="H27" s="123"/>
      <c r="I27" s="123"/>
    </row>
    <row r="28" spans="1:9" s="20" customFormat="1" ht="27.75" customHeight="1" x14ac:dyDescent="0.2">
      <c r="A28" s="96"/>
      <c r="B28" s="41" t="s">
        <v>35</v>
      </c>
      <c r="C28" s="42" t="s">
        <v>38</v>
      </c>
      <c r="D28" s="43">
        <v>22</v>
      </c>
      <c r="E28" s="44">
        <f>'[1]2020'!K54</f>
        <v>0</v>
      </c>
      <c r="F28" s="45">
        <f t="shared" si="0"/>
        <v>0</v>
      </c>
      <c r="G28" s="121"/>
      <c r="H28" s="123"/>
      <c r="I28" s="123"/>
    </row>
    <row r="29" spans="1:9" s="20" customFormat="1" ht="47.25" customHeight="1" x14ac:dyDescent="0.2">
      <c r="A29" s="96" t="s">
        <v>15</v>
      </c>
      <c r="B29" s="46" t="s">
        <v>39</v>
      </c>
      <c r="C29" s="47" t="s">
        <v>40</v>
      </c>
      <c r="D29" s="48">
        <v>45</v>
      </c>
      <c r="E29" s="49">
        <f>'[1]2020'!K55</f>
        <v>42</v>
      </c>
      <c r="F29" s="49">
        <f t="shared" si="0"/>
        <v>93.333333333333329</v>
      </c>
      <c r="G29" s="124">
        <f>(F29+F30+F31+F32+F33+F34+F35+F36+F37+F38+F39+F40)/12</f>
        <v>32.222222222222221</v>
      </c>
      <c r="H29" s="125">
        <f>(E29+E30+E31+E32+E33+E34+E35+E36+E37+E38+E39+E40)</f>
        <v>174</v>
      </c>
      <c r="I29" s="126">
        <f>(D29+D30+D31+D32+D33+D34+D35+D36+D37+D38+D39+D40)</f>
        <v>540</v>
      </c>
    </row>
    <row r="30" spans="1:9" s="20" customFormat="1" ht="47.25" customHeight="1" x14ac:dyDescent="0.2">
      <c r="A30" s="96"/>
      <c r="B30" s="46" t="s">
        <v>39</v>
      </c>
      <c r="C30" s="50" t="s">
        <v>41</v>
      </c>
      <c r="D30" s="48">
        <v>45</v>
      </c>
      <c r="E30" s="49">
        <f>'[1]2020'!K56</f>
        <v>42</v>
      </c>
      <c r="F30" s="49">
        <f t="shared" si="0"/>
        <v>93.333333333333329</v>
      </c>
      <c r="G30" s="124"/>
      <c r="H30" s="126"/>
      <c r="I30" s="126"/>
    </row>
    <row r="31" spans="1:9" s="20" customFormat="1" ht="47.25" customHeight="1" x14ac:dyDescent="0.2">
      <c r="A31" s="96"/>
      <c r="B31" s="46" t="s">
        <v>39</v>
      </c>
      <c r="C31" s="47" t="s">
        <v>42</v>
      </c>
      <c r="D31" s="48">
        <v>45</v>
      </c>
      <c r="E31" s="49">
        <f>'[1]2020'!K57</f>
        <v>45</v>
      </c>
      <c r="F31" s="51">
        <f t="shared" si="0"/>
        <v>100</v>
      </c>
      <c r="G31" s="124"/>
      <c r="H31" s="126"/>
      <c r="I31" s="126"/>
    </row>
    <row r="32" spans="1:9" s="20" customFormat="1" ht="47.25" customHeight="1" x14ac:dyDescent="0.2">
      <c r="A32" s="96"/>
      <c r="B32" s="46" t="s">
        <v>39</v>
      </c>
      <c r="C32" s="50" t="s">
        <v>43</v>
      </c>
      <c r="D32" s="48">
        <v>45</v>
      </c>
      <c r="E32" s="49">
        <f>'[1]2020'!K58</f>
        <v>45</v>
      </c>
      <c r="F32" s="51">
        <f t="shared" si="0"/>
        <v>100</v>
      </c>
      <c r="G32" s="124"/>
      <c r="H32" s="126"/>
      <c r="I32" s="126"/>
    </row>
    <row r="33" spans="1:9" s="20" customFormat="1" ht="47.25" customHeight="1" x14ac:dyDescent="0.2">
      <c r="A33" s="96"/>
      <c r="B33" s="46" t="s">
        <v>39</v>
      </c>
      <c r="C33" s="47" t="s">
        <v>44</v>
      </c>
      <c r="D33" s="48">
        <v>45</v>
      </c>
      <c r="E33" s="49">
        <f>'[1]2020'!K59</f>
        <v>0</v>
      </c>
      <c r="F33" s="51">
        <f t="shared" si="0"/>
        <v>0</v>
      </c>
      <c r="G33" s="124"/>
      <c r="H33" s="126"/>
      <c r="I33" s="126"/>
    </row>
    <row r="34" spans="1:9" s="20" customFormat="1" ht="47.25" customHeight="1" x14ac:dyDescent="0.2">
      <c r="A34" s="96"/>
      <c r="B34" s="46" t="s">
        <v>39</v>
      </c>
      <c r="C34" s="47" t="s">
        <v>28</v>
      </c>
      <c r="D34" s="48">
        <v>45</v>
      </c>
      <c r="E34" s="49">
        <f>'[1]2020'!K60</f>
        <v>0</v>
      </c>
      <c r="F34" s="51">
        <f t="shared" si="0"/>
        <v>0</v>
      </c>
      <c r="G34" s="124"/>
      <c r="H34" s="126"/>
      <c r="I34" s="126"/>
    </row>
    <row r="35" spans="1:9" s="20" customFormat="1" ht="47.25" customHeight="1" x14ac:dyDescent="0.2">
      <c r="A35" s="96"/>
      <c r="B35" s="46" t="s">
        <v>39</v>
      </c>
      <c r="C35" s="47" t="s">
        <v>45</v>
      </c>
      <c r="D35" s="48">
        <v>45</v>
      </c>
      <c r="E35" s="49">
        <f>'[1]2020'!K61</f>
        <v>0</v>
      </c>
      <c r="F35" s="51">
        <f t="shared" si="0"/>
        <v>0</v>
      </c>
      <c r="G35" s="124"/>
      <c r="H35" s="126"/>
      <c r="I35" s="126"/>
    </row>
    <row r="36" spans="1:9" s="20" customFormat="1" ht="47.25" customHeight="1" x14ac:dyDescent="0.2">
      <c r="A36" s="96"/>
      <c r="B36" s="46" t="s">
        <v>39</v>
      </c>
      <c r="C36" s="47" t="s">
        <v>46</v>
      </c>
      <c r="D36" s="48">
        <v>45</v>
      </c>
      <c r="E36" s="49">
        <f>'[1]2020'!K62</f>
        <v>0</v>
      </c>
      <c r="F36" s="51">
        <f t="shared" si="0"/>
        <v>0</v>
      </c>
      <c r="G36" s="124"/>
      <c r="H36" s="126"/>
      <c r="I36" s="126"/>
    </row>
    <row r="37" spans="1:9" s="20" customFormat="1" ht="47.25" customHeight="1" x14ac:dyDescent="0.2">
      <c r="A37" s="96"/>
      <c r="B37" s="46" t="s">
        <v>39</v>
      </c>
      <c r="C37" s="52" t="s">
        <v>47</v>
      </c>
      <c r="D37" s="48">
        <v>45</v>
      </c>
      <c r="E37" s="49">
        <f>'[1]2020'!K63</f>
        <v>0</v>
      </c>
      <c r="F37" s="51">
        <f t="shared" si="0"/>
        <v>0</v>
      </c>
      <c r="G37" s="124"/>
      <c r="H37" s="126"/>
      <c r="I37" s="126"/>
    </row>
    <row r="38" spans="1:9" s="20" customFormat="1" ht="47.25" customHeight="1" x14ac:dyDescent="0.2">
      <c r="A38" s="96"/>
      <c r="B38" s="46" t="s">
        <v>39</v>
      </c>
      <c r="C38" s="52" t="s">
        <v>48</v>
      </c>
      <c r="D38" s="48">
        <v>45</v>
      </c>
      <c r="E38" s="49">
        <f>'[1]2020'!K64</f>
        <v>0</v>
      </c>
      <c r="F38" s="51">
        <f t="shared" si="0"/>
        <v>0</v>
      </c>
      <c r="G38" s="124"/>
      <c r="H38" s="126"/>
      <c r="I38" s="126"/>
    </row>
    <row r="39" spans="1:9" s="20" customFormat="1" ht="47.25" customHeight="1" x14ac:dyDescent="0.2">
      <c r="A39" s="96"/>
      <c r="B39" s="46" t="s">
        <v>39</v>
      </c>
      <c r="C39" s="47" t="s">
        <v>49</v>
      </c>
      <c r="D39" s="48">
        <v>45</v>
      </c>
      <c r="E39" s="49">
        <f>'[1]2020'!K65</f>
        <v>0</v>
      </c>
      <c r="F39" s="51">
        <f t="shared" si="0"/>
        <v>0</v>
      </c>
      <c r="G39" s="124"/>
      <c r="H39" s="126"/>
      <c r="I39" s="126"/>
    </row>
    <row r="40" spans="1:9" s="20" customFormat="1" ht="47.25" customHeight="1" x14ac:dyDescent="0.2">
      <c r="A40" s="96"/>
      <c r="B40" s="46" t="s">
        <v>39</v>
      </c>
      <c r="C40" s="47" t="s">
        <v>50</v>
      </c>
      <c r="D40" s="48">
        <v>45</v>
      </c>
      <c r="E40" s="49">
        <f>'[1]2020'!K66</f>
        <v>0</v>
      </c>
      <c r="F40" s="51">
        <f t="shared" si="0"/>
        <v>0</v>
      </c>
      <c r="G40" s="124"/>
      <c r="H40" s="126"/>
      <c r="I40" s="126"/>
    </row>
    <row r="41" spans="1:9" s="20" customFormat="1" ht="33" customHeight="1" x14ac:dyDescent="0.2">
      <c r="A41" s="53" t="s">
        <v>15</v>
      </c>
      <c r="B41" s="54" t="s">
        <v>51</v>
      </c>
      <c r="C41" s="55" t="s">
        <v>52</v>
      </c>
      <c r="D41" s="56">
        <v>12</v>
      </c>
      <c r="E41" s="25">
        <f>'[1]2020'!K73</f>
        <v>0</v>
      </c>
      <c r="F41" s="26">
        <f t="shared" si="0"/>
        <v>0</v>
      </c>
      <c r="G41" s="57">
        <f>F41</f>
        <v>0</v>
      </c>
      <c r="H41" s="28">
        <f>E41</f>
        <v>0</v>
      </c>
      <c r="I41" s="29">
        <f>D41</f>
        <v>12</v>
      </c>
    </row>
    <row r="42" spans="1:9" s="20" customFormat="1" ht="35.25" customHeight="1" x14ac:dyDescent="0.2">
      <c r="A42" s="96" t="s">
        <v>15</v>
      </c>
      <c r="B42" s="41" t="s">
        <v>53</v>
      </c>
      <c r="C42" s="42" t="s">
        <v>54</v>
      </c>
      <c r="D42" s="58">
        <v>200</v>
      </c>
      <c r="E42" s="44">
        <f>'[1]2020'!K74</f>
        <v>61</v>
      </c>
      <c r="F42" s="45">
        <f t="shared" si="0"/>
        <v>30.5</v>
      </c>
      <c r="G42" s="127">
        <f>((F42+F43+F44+F45+F46+F47+F48+F49+F50+F51)/10)</f>
        <v>10.65</v>
      </c>
      <c r="H42" s="122">
        <f>(E42+E43+E44+E45+E46+E47+E48+E49+E50+E51)</f>
        <v>88</v>
      </c>
      <c r="I42" s="123">
        <f>(D42+D43+D44+D45+D46+D47+D48+D49+D50+D51)</f>
        <v>740</v>
      </c>
    </row>
    <row r="43" spans="1:9" s="20" customFormat="1" ht="35.25" customHeight="1" x14ac:dyDescent="0.2">
      <c r="A43" s="96"/>
      <c r="B43" s="41" t="s">
        <v>53</v>
      </c>
      <c r="C43" s="59" t="s">
        <v>55</v>
      </c>
      <c r="D43" s="58">
        <v>30</v>
      </c>
      <c r="E43" s="44">
        <f>'[1]2020'!K75</f>
        <v>21</v>
      </c>
      <c r="F43" s="45">
        <f t="shared" si="0"/>
        <v>70</v>
      </c>
      <c r="G43" s="128"/>
      <c r="H43" s="123"/>
      <c r="I43" s="123"/>
    </row>
    <row r="44" spans="1:9" s="20" customFormat="1" ht="35.25" customHeight="1" x14ac:dyDescent="0.2">
      <c r="A44" s="96"/>
      <c r="B44" s="41" t="s">
        <v>53</v>
      </c>
      <c r="C44" s="42" t="s">
        <v>56</v>
      </c>
      <c r="D44" s="58">
        <v>30</v>
      </c>
      <c r="E44" s="44">
        <f>'[1]2020'!K76</f>
        <v>0</v>
      </c>
      <c r="F44" s="45">
        <f t="shared" si="0"/>
        <v>0</v>
      </c>
      <c r="G44" s="128"/>
      <c r="H44" s="123"/>
      <c r="I44" s="123"/>
    </row>
    <row r="45" spans="1:9" s="20" customFormat="1" ht="44.25" customHeight="1" x14ac:dyDescent="0.2">
      <c r="A45" s="96"/>
      <c r="B45" s="41" t="s">
        <v>53</v>
      </c>
      <c r="C45" s="42" t="s">
        <v>57</v>
      </c>
      <c r="D45" s="58">
        <v>30</v>
      </c>
      <c r="E45" s="44">
        <f>'[1]2020'!K77</f>
        <v>0</v>
      </c>
      <c r="F45" s="45">
        <f t="shared" si="0"/>
        <v>0</v>
      </c>
      <c r="G45" s="128"/>
      <c r="H45" s="123"/>
      <c r="I45" s="123"/>
    </row>
    <row r="46" spans="1:9" s="20" customFormat="1" ht="44.25" customHeight="1" x14ac:dyDescent="0.2">
      <c r="A46" s="96"/>
      <c r="B46" s="41" t="s">
        <v>53</v>
      </c>
      <c r="C46" s="42" t="s">
        <v>58</v>
      </c>
      <c r="D46" s="58">
        <v>20</v>
      </c>
      <c r="E46" s="44">
        <f>'[1]2020'!K78</f>
        <v>0</v>
      </c>
      <c r="F46" s="45">
        <f t="shared" si="0"/>
        <v>0</v>
      </c>
      <c r="G46" s="128"/>
      <c r="H46" s="123"/>
      <c r="I46" s="123"/>
    </row>
    <row r="47" spans="1:9" s="20" customFormat="1" ht="44.25" customHeight="1" x14ac:dyDescent="0.2">
      <c r="A47" s="96"/>
      <c r="B47" s="41" t="s">
        <v>53</v>
      </c>
      <c r="C47" s="42" t="s">
        <v>59</v>
      </c>
      <c r="D47" s="58">
        <v>10</v>
      </c>
      <c r="E47" s="44">
        <f>'[1]2020'!K79</f>
        <v>0</v>
      </c>
      <c r="F47" s="45">
        <f t="shared" si="0"/>
        <v>0</v>
      </c>
      <c r="G47" s="128"/>
      <c r="H47" s="123"/>
      <c r="I47" s="123"/>
    </row>
    <row r="48" spans="1:9" s="20" customFormat="1" ht="44.25" customHeight="1" x14ac:dyDescent="0.2">
      <c r="A48" s="96"/>
      <c r="B48" s="41" t="s">
        <v>53</v>
      </c>
      <c r="C48" s="42" t="s">
        <v>60</v>
      </c>
      <c r="D48" s="58">
        <v>200</v>
      </c>
      <c r="E48" s="44">
        <f>'[1]2020'!K80</f>
        <v>0</v>
      </c>
      <c r="F48" s="45">
        <f t="shared" si="0"/>
        <v>0</v>
      </c>
      <c r="G48" s="128"/>
      <c r="H48" s="123"/>
      <c r="I48" s="123"/>
    </row>
    <row r="49" spans="1:9" s="20" customFormat="1" ht="44.25" customHeight="1" x14ac:dyDescent="0.2">
      <c r="A49" s="96"/>
      <c r="B49" s="41" t="s">
        <v>53</v>
      </c>
      <c r="C49" s="42" t="s">
        <v>61</v>
      </c>
      <c r="D49" s="58">
        <v>100</v>
      </c>
      <c r="E49" s="44">
        <f>'[1]2020'!K81</f>
        <v>0</v>
      </c>
      <c r="F49" s="45">
        <f t="shared" si="0"/>
        <v>0</v>
      </c>
      <c r="G49" s="128"/>
      <c r="H49" s="123"/>
      <c r="I49" s="123"/>
    </row>
    <row r="50" spans="1:9" s="20" customFormat="1" ht="44.25" customHeight="1" x14ac:dyDescent="0.2">
      <c r="A50" s="96"/>
      <c r="B50" s="41" t="s">
        <v>53</v>
      </c>
      <c r="C50" s="42" t="s">
        <v>62</v>
      </c>
      <c r="D50" s="58">
        <v>100</v>
      </c>
      <c r="E50" s="44">
        <f>'[1]2020'!K82</f>
        <v>6</v>
      </c>
      <c r="F50" s="45">
        <f t="shared" si="0"/>
        <v>6</v>
      </c>
      <c r="G50" s="128"/>
      <c r="H50" s="123"/>
      <c r="I50" s="123"/>
    </row>
    <row r="51" spans="1:9" s="20" customFormat="1" ht="44.25" customHeight="1" x14ac:dyDescent="0.2">
      <c r="A51" s="96"/>
      <c r="B51" s="41" t="s">
        <v>53</v>
      </c>
      <c r="C51" s="59" t="s">
        <v>63</v>
      </c>
      <c r="D51" s="58">
        <v>20</v>
      </c>
      <c r="E51" s="44">
        <f>'[1]2020'!K83</f>
        <v>0</v>
      </c>
      <c r="F51" s="45">
        <f t="shared" si="0"/>
        <v>0</v>
      </c>
      <c r="G51" s="129"/>
      <c r="H51" s="123"/>
      <c r="I51" s="123"/>
    </row>
    <row r="52" spans="1:9" s="20" customFormat="1" ht="44.25" customHeight="1" x14ac:dyDescent="0.2">
      <c r="A52" s="96" t="s">
        <v>15</v>
      </c>
      <c r="B52" s="60" t="s">
        <v>64</v>
      </c>
      <c r="C52" s="61" t="s">
        <v>92</v>
      </c>
      <c r="D52" s="62">
        <v>250</v>
      </c>
      <c r="E52" s="63">
        <f>'[1]2020'!K84</f>
        <v>15</v>
      </c>
      <c r="F52" s="64">
        <f t="shared" si="0"/>
        <v>6</v>
      </c>
      <c r="G52" s="130">
        <f>((F52+F53+F54)/3)</f>
        <v>2</v>
      </c>
      <c r="H52" s="133">
        <f>(E52+E53+E54)</f>
        <v>15</v>
      </c>
      <c r="I52" s="134">
        <f>(D52+D53+D54)</f>
        <v>900</v>
      </c>
    </row>
    <row r="53" spans="1:9" s="20" customFormat="1" ht="44.25" customHeight="1" x14ac:dyDescent="0.2">
      <c r="A53" s="96"/>
      <c r="B53" s="60" t="s">
        <v>64</v>
      </c>
      <c r="C53" s="65" t="s">
        <v>65</v>
      </c>
      <c r="D53" s="62">
        <v>150</v>
      </c>
      <c r="E53" s="63">
        <f>'[1]2020'!K85</f>
        <v>0</v>
      </c>
      <c r="F53" s="64">
        <f t="shared" si="0"/>
        <v>0</v>
      </c>
      <c r="G53" s="131"/>
      <c r="H53" s="134"/>
      <c r="I53" s="134"/>
    </row>
    <row r="54" spans="1:9" s="20" customFormat="1" ht="44.25" customHeight="1" x14ac:dyDescent="0.2">
      <c r="A54" s="96"/>
      <c r="B54" s="60" t="s">
        <v>64</v>
      </c>
      <c r="C54" s="65" t="s">
        <v>66</v>
      </c>
      <c r="D54" s="62">
        <v>500</v>
      </c>
      <c r="E54" s="63">
        <f>'[1]2020'!K86</f>
        <v>0</v>
      </c>
      <c r="F54" s="64">
        <f t="shared" si="0"/>
        <v>0</v>
      </c>
      <c r="G54" s="132"/>
      <c r="H54" s="134"/>
      <c r="I54" s="134"/>
    </row>
    <row r="55" spans="1:9" s="69" customFormat="1" ht="36" customHeight="1" x14ac:dyDescent="0.2">
      <c r="A55" s="96" t="s">
        <v>15</v>
      </c>
      <c r="B55" s="66" t="s">
        <v>67</v>
      </c>
      <c r="C55" s="67" t="s">
        <v>68</v>
      </c>
      <c r="D55" s="68">
        <v>6</v>
      </c>
      <c r="E55" s="44">
        <f>'[1]2020'!K125</f>
        <v>0</v>
      </c>
      <c r="F55" s="45">
        <f t="shared" si="0"/>
        <v>0</v>
      </c>
      <c r="G55" s="127">
        <f>((F55+F56)/2)</f>
        <v>0</v>
      </c>
      <c r="H55" s="122">
        <f>(E55+E56)</f>
        <v>0</v>
      </c>
      <c r="I55" s="123">
        <f>(D55+D56)</f>
        <v>26</v>
      </c>
    </row>
    <row r="56" spans="1:9" s="69" customFormat="1" ht="36" customHeight="1" x14ac:dyDescent="0.2">
      <c r="A56" s="96"/>
      <c r="B56" s="66" t="s">
        <v>67</v>
      </c>
      <c r="C56" s="67" t="s">
        <v>69</v>
      </c>
      <c r="D56" s="68">
        <v>20</v>
      </c>
      <c r="E56" s="44">
        <f>'[1]2020'!K126</f>
        <v>0</v>
      </c>
      <c r="F56" s="45">
        <f t="shared" si="0"/>
        <v>0</v>
      </c>
      <c r="G56" s="129"/>
      <c r="H56" s="123"/>
      <c r="I56" s="123"/>
    </row>
    <row r="57" spans="1:9" s="20" customFormat="1" ht="33" customHeight="1" x14ac:dyDescent="0.2">
      <c r="A57" s="96" t="s">
        <v>15</v>
      </c>
      <c r="B57" s="54" t="s">
        <v>70</v>
      </c>
      <c r="C57" s="55" t="s">
        <v>71</v>
      </c>
      <c r="D57" s="56">
        <v>6</v>
      </c>
      <c r="E57" s="25">
        <f>'[1]2020'!K129</f>
        <v>0</v>
      </c>
      <c r="F57" s="26">
        <f t="shared" si="0"/>
        <v>0</v>
      </c>
      <c r="G57" s="135">
        <f>((F57+F58)/2)</f>
        <v>0</v>
      </c>
      <c r="H57" s="137">
        <f>(E57+E58)</f>
        <v>0</v>
      </c>
      <c r="I57" s="138">
        <f>(D57+D58)</f>
        <v>12</v>
      </c>
    </row>
    <row r="58" spans="1:9" s="20" customFormat="1" ht="33" customHeight="1" x14ac:dyDescent="0.2">
      <c r="A58" s="96"/>
      <c r="B58" s="54" t="s">
        <v>70</v>
      </c>
      <c r="C58" s="70" t="s">
        <v>72</v>
      </c>
      <c r="D58" s="56">
        <v>6</v>
      </c>
      <c r="E58" s="25">
        <f>'[1]2020'!K130</f>
        <v>0</v>
      </c>
      <c r="F58" s="26">
        <f t="shared" si="0"/>
        <v>0</v>
      </c>
      <c r="G58" s="136"/>
      <c r="H58" s="138"/>
      <c r="I58" s="138"/>
    </row>
    <row r="59" spans="1:9" s="20" customFormat="1" ht="42" customHeight="1" x14ac:dyDescent="0.2">
      <c r="A59" s="21" t="s">
        <v>15</v>
      </c>
      <c r="B59" s="60" t="s">
        <v>73</v>
      </c>
      <c r="C59" s="71" t="s">
        <v>74</v>
      </c>
      <c r="D59" s="62">
        <v>22</v>
      </c>
      <c r="E59" s="63">
        <f>'[1]2020'!K141</f>
        <v>0</v>
      </c>
      <c r="F59" s="64">
        <f t="shared" si="0"/>
        <v>0</v>
      </c>
      <c r="G59" s="72">
        <f>F59</f>
        <v>0</v>
      </c>
      <c r="H59" s="73">
        <f>E59</f>
        <v>0</v>
      </c>
      <c r="I59" s="74">
        <f>D59</f>
        <v>22</v>
      </c>
    </row>
    <row r="60" spans="1:9" s="20" customFormat="1" ht="38.25" customHeight="1" x14ac:dyDescent="0.2">
      <c r="A60" s="96" t="s">
        <v>15</v>
      </c>
      <c r="B60" s="75" t="s">
        <v>75</v>
      </c>
      <c r="C60" s="76" t="s">
        <v>76</v>
      </c>
      <c r="D60" s="77">
        <v>500</v>
      </c>
      <c r="E60" s="18">
        <v>19</v>
      </c>
      <c r="F60" s="19">
        <f t="shared" si="0"/>
        <v>3.8</v>
      </c>
      <c r="G60" s="139">
        <f>((F60+F61+F62+F63+F64+F65+F66+F67+F68+F69+F70)/11)</f>
        <v>23.454545454545453</v>
      </c>
      <c r="H60" s="119">
        <f>(E60+E61+E62+E63+E64+E65+E66+E67+E68+E69+E70)</f>
        <v>581</v>
      </c>
      <c r="I60" s="119">
        <f>(D60+D61+D62+D63+D64+D65+D66+D67+D68+D69+D70)</f>
        <v>1734</v>
      </c>
    </row>
    <row r="61" spans="1:9" s="20" customFormat="1" ht="32.25" customHeight="1" x14ac:dyDescent="0.2">
      <c r="A61" s="96"/>
      <c r="B61" s="75" t="s">
        <v>75</v>
      </c>
      <c r="C61" s="76" t="s">
        <v>77</v>
      </c>
      <c r="D61" s="77">
        <v>100</v>
      </c>
      <c r="E61" s="18">
        <v>39</v>
      </c>
      <c r="F61" s="19">
        <f t="shared" si="0"/>
        <v>39</v>
      </c>
      <c r="G61" s="140"/>
      <c r="H61" s="119"/>
      <c r="I61" s="119"/>
    </row>
    <row r="62" spans="1:9" s="20" customFormat="1" ht="32.25" customHeight="1" x14ac:dyDescent="0.2">
      <c r="A62" s="96"/>
      <c r="B62" s="75" t="s">
        <v>75</v>
      </c>
      <c r="C62" s="16" t="s">
        <v>78</v>
      </c>
      <c r="D62" s="77">
        <v>250</v>
      </c>
      <c r="E62" s="18">
        <v>10</v>
      </c>
      <c r="F62" s="19">
        <f t="shared" si="0"/>
        <v>4</v>
      </c>
      <c r="G62" s="140"/>
      <c r="H62" s="119"/>
      <c r="I62" s="119"/>
    </row>
    <row r="63" spans="1:9" s="20" customFormat="1" ht="32.25" customHeight="1" x14ac:dyDescent="0.2">
      <c r="A63" s="96"/>
      <c r="B63" s="75" t="s">
        <v>75</v>
      </c>
      <c r="C63" s="16" t="s">
        <v>79</v>
      </c>
      <c r="D63" s="77">
        <v>10</v>
      </c>
      <c r="E63" s="18">
        <f>'[1]2020'!K151</f>
        <v>0</v>
      </c>
      <c r="F63" s="19">
        <f t="shared" si="0"/>
        <v>0</v>
      </c>
      <c r="G63" s="140"/>
      <c r="H63" s="119"/>
      <c r="I63" s="119"/>
    </row>
    <row r="64" spans="1:9" s="20" customFormat="1" ht="32.25" customHeight="1" x14ac:dyDescent="0.2">
      <c r="A64" s="96"/>
      <c r="B64" s="75" t="s">
        <v>75</v>
      </c>
      <c r="C64" s="16" t="s">
        <v>71</v>
      </c>
      <c r="D64" s="77">
        <v>6</v>
      </c>
      <c r="E64" s="18">
        <f>'[1]2020'!K152</f>
        <v>0</v>
      </c>
      <c r="F64" s="19">
        <f t="shared" si="0"/>
        <v>0</v>
      </c>
      <c r="G64" s="140"/>
      <c r="H64" s="119"/>
      <c r="I64" s="119"/>
    </row>
    <row r="65" spans="1:9" s="20" customFormat="1" ht="32.25" customHeight="1" x14ac:dyDescent="0.2">
      <c r="A65" s="96"/>
      <c r="B65" s="75" t="s">
        <v>75</v>
      </c>
      <c r="C65" s="16" t="s">
        <v>80</v>
      </c>
      <c r="D65" s="77">
        <v>250</v>
      </c>
      <c r="E65" s="18">
        <f>'[1]2020'!K153</f>
        <v>253</v>
      </c>
      <c r="F65" s="19">
        <f t="shared" si="0"/>
        <v>101.2</v>
      </c>
      <c r="G65" s="140"/>
      <c r="H65" s="119"/>
      <c r="I65" s="119"/>
    </row>
    <row r="66" spans="1:9" s="20" customFormat="1" ht="32.25" customHeight="1" x14ac:dyDescent="0.2">
      <c r="A66" s="96"/>
      <c r="B66" s="75" t="s">
        <v>75</v>
      </c>
      <c r="C66" s="16" t="s">
        <v>81</v>
      </c>
      <c r="D66" s="77">
        <v>250</v>
      </c>
      <c r="E66" s="18">
        <f>'[1]2020'!K154</f>
        <v>250</v>
      </c>
      <c r="F66" s="19">
        <f t="shared" si="0"/>
        <v>100</v>
      </c>
      <c r="G66" s="140"/>
      <c r="H66" s="119"/>
      <c r="I66" s="119"/>
    </row>
    <row r="67" spans="1:9" s="20" customFormat="1" ht="32.25" customHeight="1" x14ac:dyDescent="0.2">
      <c r="A67" s="96"/>
      <c r="B67" s="75" t="s">
        <v>75</v>
      </c>
      <c r="C67" s="16" t="s">
        <v>82</v>
      </c>
      <c r="D67" s="77">
        <v>250</v>
      </c>
      <c r="E67" s="18">
        <f>'[1]2020'!K155</f>
        <v>0</v>
      </c>
      <c r="F67" s="19">
        <f t="shared" si="0"/>
        <v>0</v>
      </c>
      <c r="G67" s="140"/>
      <c r="H67" s="119"/>
      <c r="I67" s="119"/>
    </row>
    <row r="68" spans="1:9" s="20" customFormat="1" ht="32.25" customHeight="1" x14ac:dyDescent="0.2">
      <c r="A68" s="96"/>
      <c r="B68" s="75" t="s">
        <v>75</v>
      </c>
      <c r="C68" s="16" t="s">
        <v>83</v>
      </c>
      <c r="D68" s="77">
        <v>10</v>
      </c>
      <c r="E68" s="18">
        <f>'[1]2020'!K156</f>
        <v>0</v>
      </c>
      <c r="F68" s="19">
        <f t="shared" si="0"/>
        <v>0</v>
      </c>
      <c r="G68" s="140"/>
      <c r="H68" s="119"/>
      <c r="I68" s="119"/>
    </row>
    <row r="69" spans="1:9" s="20" customFormat="1" ht="32.25" customHeight="1" x14ac:dyDescent="0.2">
      <c r="A69" s="96"/>
      <c r="B69" s="15" t="s">
        <v>75</v>
      </c>
      <c r="C69" s="16" t="s">
        <v>84</v>
      </c>
      <c r="D69" s="77">
        <v>8</v>
      </c>
      <c r="E69" s="18">
        <f>'[1]2020'!K157</f>
        <v>0</v>
      </c>
      <c r="F69" s="19">
        <f t="shared" si="0"/>
        <v>0</v>
      </c>
      <c r="G69" s="140"/>
      <c r="H69" s="119"/>
      <c r="I69" s="119"/>
    </row>
    <row r="70" spans="1:9" s="20" customFormat="1" ht="32.25" customHeight="1" x14ac:dyDescent="0.2">
      <c r="A70" s="96"/>
      <c r="B70" s="75" t="s">
        <v>75</v>
      </c>
      <c r="C70" s="16" t="s">
        <v>85</v>
      </c>
      <c r="D70" s="77">
        <v>100</v>
      </c>
      <c r="E70" s="18">
        <f>'[1]2020'!K158</f>
        <v>10</v>
      </c>
      <c r="F70" s="19">
        <f t="shared" si="0"/>
        <v>10</v>
      </c>
      <c r="G70" s="141"/>
      <c r="H70" s="119"/>
      <c r="I70" s="119"/>
    </row>
    <row r="71" spans="1:9" s="20" customFormat="1" ht="33" customHeight="1" x14ac:dyDescent="0.2">
      <c r="A71" s="96" t="s">
        <v>15</v>
      </c>
      <c r="B71" s="40" t="s">
        <v>86</v>
      </c>
      <c r="C71" s="36" t="s">
        <v>87</v>
      </c>
      <c r="D71" s="37">
        <v>8</v>
      </c>
      <c r="E71" s="38">
        <f>'[1]2020'!K159</f>
        <v>0</v>
      </c>
      <c r="F71" s="39">
        <f t="shared" si="0"/>
        <v>0</v>
      </c>
      <c r="G71" s="142">
        <f>((F71+F72+F73+F74+F75)/5)</f>
        <v>10.222222222222223</v>
      </c>
      <c r="H71" s="143">
        <f>(E71+E72+E73+E74+E75)</f>
        <v>184</v>
      </c>
      <c r="I71" s="99">
        <f>(D71+D72+D73+D74+D75)</f>
        <v>1188</v>
      </c>
    </row>
    <row r="72" spans="1:9" s="20" customFormat="1" ht="32.25" customHeight="1" x14ac:dyDescent="0.2">
      <c r="A72" s="96"/>
      <c r="B72" s="40" t="s">
        <v>86</v>
      </c>
      <c r="C72" s="78" t="s">
        <v>88</v>
      </c>
      <c r="D72" s="37">
        <v>360</v>
      </c>
      <c r="E72" s="38">
        <f>'[1]2020'!K160</f>
        <v>24</v>
      </c>
      <c r="F72" s="39">
        <f t="shared" si="0"/>
        <v>6.666666666666667</v>
      </c>
      <c r="G72" s="142"/>
      <c r="H72" s="99"/>
      <c r="I72" s="99"/>
    </row>
    <row r="73" spans="1:9" s="20" customFormat="1" ht="32.25" customHeight="1" x14ac:dyDescent="0.2">
      <c r="A73" s="96"/>
      <c r="B73" s="40" t="s">
        <v>86</v>
      </c>
      <c r="C73" s="78" t="s">
        <v>89</v>
      </c>
      <c r="D73" s="37">
        <v>360</v>
      </c>
      <c r="E73" s="38">
        <f>'[1]2020'!K161</f>
        <v>74</v>
      </c>
      <c r="F73" s="79">
        <f t="shared" si="0"/>
        <v>20.555555555555557</v>
      </c>
      <c r="G73" s="142"/>
      <c r="H73" s="99"/>
      <c r="I73" s="99"/>
    </row>
    <row r="74" spans="1:9" s="20" customFormat="1" ht="32.25" customHeight="1" x14ac:dyDescent="0.2">
      <c r="A74" s="96"/>
      <c r="B74" s="40" t="s">
        <v>86</v>
      </c>
      <c r="C74" s="78" t="s">
        <v>90</v>
      </c>
      <c r="D74" s="37">
        <v>360</v>
      </c>
      <c r="E74" s="38">
        <f>'[1]2020'!K162</f>
        <v>86</v>
      </c>
      <c r="F74" s="39">
        <f t="shared" ref="F74:F75" si="1">(E74*100)/D74</f>
        <v>23.888888888888889</v>
      </c>
      <c r="G74" s="142"/>
      <c r="H74" s="99"/>
      <c r="I74" s="99"/>
    </row>
    <row r="75" spans="1:9" s="20" customFormat="1" ht="32.25" customHeight="1" x14ac:dyDescent="0.2">
      <c r="A75" s="96"/>
      <c r="B75" s="40" t="s">
        <v>86</v>
      </c>
      <c r="C75" s="78" t="s">
        <v>91</v>
      </c>
      <c r="D75" s="37">
        <v>100</v>
      </c>
      <c r="E75" s="38">
        <f>'[1]2020'!K163</f>
        <v>0</v>
      </c>
      <c r="F75" s="39">
        <f t="shared" si="1"/>
        <v>0</v>
      </c>
      <c r="G75" s="142"/>
      <c r="H75" s="99"/>
      <c r="I75" s="99"/>
    </row>
    <row r="76" spans="1:9" ht="28.5" customHeight="1" x14ac:dyDescent="0.2">
      <c r="A76" s="80"/>
    </row>
    <row r="77" spans="1:9" ht="42.75" customHeight="1" x14ac:dyDescent="0.2">
      <c r="A77" s="84"/>
      <c r="B77" s="85"/>
      <c r="C77" s="86"/>
      <c r="D77" s="85"/>
      <c r="E77" s="3"/>
    </row>
    <row r="78" spans="1:9" ht="3.75" customHeight="1" x14ac:dyDescent="0.2">
      <c r="A78" s="84"/>
      <c r="B78" s="85"/>
      <c r="C78" s="86"/>
      <c r="D78" s="85"/>
      <c r="E78" s="3"/>
    </row>
    <row r="79" spans="1:9" ht="14.25" x14ac:dyDescent="0.2">
      <c r="A79" s="87"/>
      <c r="B79" s="88"/>
      <c r="C79" s="86"/>
      <c r="D79" s="85"/>
      <c r="E79" s="3"/>
    </row>
    <row r="80" spans="1:9" ht="10.5" customHeight="1" x14ac:dyDescent="0.2">
      <c r="A80" s="89"/>
      <c r="B80" s="90"/>
      <c r="C80" s="86"/>
      <c r="D80" s="85"/>
      <c r="E80" s="3"/>
    </row>
    <row r="81" spans="1:7" x14ac:dyDescent="0.2">
      <c r="A81" s="144"/>
      <c r="B81" s="144"/>
      <c r="C81" s="10"/>
      <c r="D81" s="3"/>
      <c r="E81" s="3"/>
    </row>
    <row r="82" spans="1:7" x14ac:dyDescent="0.2">
      <c r="A82" s="91"/>
      <c r="B82" s="88"/>
      <c r="C82" s="10"/>
      <c r="D82" s="3"/>
      <c r="E82" s="3"/>
    </row>
    <row r="83" spans="1:7" ht="4.5" customHeight="1" x14ac:dyDescent="0.2">
      <c r="A83" s="84"/>
      <c r="B83" s="85"/>
      <c r="C83" s="10"/>
      <c r="D83" s="3"/>
      <c r="E83" s="3"/>
    </row>
    <row r="84" spans="1:7" ht="12.75" customHeight="1" x14ac:dyDescent="0.2">
      <c r="A84" s="145"/>
      <c r="B84" s="145"/>
      <c r="C84" s="145"/>
      <c r="D84" s="92"/>
      <c r="E84" s="3"/>
    </row>
    <row r="85" spans="1:7" ht="12.75" customHeight="1" x14ac:dyDescent="0.2">
      <c r="A85" s="146"/>
      <c r="B85" s="146"/>
      <c r="C85" s="146"/>
      <c r="D85" s="92"/>
      <c r="E85" s="92"/>
      <c r="F85" s="92"/>
      <c r="G85" s="93"/>
    </row>
    <row r="86" spans="1:7" ht="12.75" customHeight="1" x14ac:dyDescent="0.2">
      <c r="A86" s="145"/>
      <c r="B86" s="145"/>
      <c r="C86" s="145"/>
      <c r="D86" s="92"/>
      <c r="E86" s="92"/>
      <c r="F86" s="92"/>
      <c r="G86" s="93"/>
    </row>
    <row r="87" spans="1:7" x14ac:dyDescent="0.2">
      <c r="A87" s="94"/>
      <c r="B87" s="85"/>
      <c r="C87" s="10"/>
      <c r="D87" s="3"/>
      <c r="E87" s="3"/>
    </row>
  </sheetData>
  <mergeCells count="51">
    <mergeCell ref="A81:B81"/>
    <mergeCell ref="A84:C84"/>
    <mergeCell ref="A85:C85"/>
    <mergeCell ref="A86:C86"/>
    <mergeCell ref="A60:A70"/>
    <mergeCell ref="G60:G70"/>
    <mergeCell ref="H60:H70"/>
    <mergeCell ref="I60:I70"/>
    <mergeCell ref="A71:A75"/>
    <mergeCell ref="G71:G75"/>
    <mergeCell ref="H71:H75"/>
    <mergeCell ref="I71:I75"/>
    <mergeCell ref="A55:A56"/>
    <mergeCell ref="G55:G56"/>
    <mergeCell ref="H55:H56"/>
    <mergeCell ref="I55:I56"/>
    <mergeCell ref="A57:A58"/>
    <mergeCell ref="G57:G58"/>
    <mergeCell ref="H57:H58"/>
    <mergeCell ref="I57:I58"/>
    <mergeCell ref="A42:A51"/>
    <mergeCell ref="G42:G51"/>
    <mergeCell ref="H42:H51"/>
    <mergeCell ref="I42:I51"/>
    <mergeCell ref="A52:A54"/>
    <mergeCell ref="G52:G54"/>
    <mergeCell ref="H52:H54"/>
    <mergeCell ref="I52:I54"/>
    <mergeCell ref="A26:A28"/>
    <mergeCell ref="G26:G28"/>
    <mergeCell ref="H26:H28"/>
    <mergeCell ref="I26:I28"/>
    <mergeCell ref="A29:A40"/>
    <mergeCell ref="G29:G40"/>
    <mergeCell ref="H29:H40"/>
    <mergeCell ref="I29:I40"/>
    <mergeCell ref="A14:A25"/>
    <mergeCell ref="G14:G25"/>
    <mergeCell ref="H14:H25"/>
    <mergeCell ref="I14:I25"/>
    <mergeCell ref="A1:B4"/>
    <mergeCell ref="C1:G1"/>
    <mergeCell ref="C2:G2"/>
    <mergeCell ref="C3:G3"/>
    <mergeCell ref="C4:G4"/>
    <mergeCell ref="A6:G6"/>
    <mergeCell ref="A7:G7"/>
    <mergeCell ref="A10:A12"/>
    <mergeCell ref="G10:G12"/>
    <mergeCell ref="H10:H12"/>
    <mergeCell ref="I10:I12"/>
  </mergeCells>
  <printOptions horizontalCentered="1"/>
  <pageMargins left="0" right="0" top="0" bottom="0" header="0" footer="0"/>
  <pageSetup scale="70" orientation="landscape" r:id="rId1"/>
  <rowBreaks count="2" manualBreakCount="2">
    <brk id="22" max="8" man="1"/>
    <brk id="4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Administrativo</vt:lpstr>
      <vt:lpstr>Administrativo!Área_de_impresión</vt:lpstr>
      <vt:lpstr>Administrativo!Títulos_a_imprimir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barreiro melo</dc:creator>
  <cp:lastModifiedBy>Silvia Ines Castillo Velasco</cp:lastModifiedBy>
  <dcterms:created xsi:type="dcterms:W3CDTF">2020-06-01T23:09:27Z</dcterms:created>
  <dcterms:modified xsi:type="dcterms:W3CDTF">2021-12-10T15:34:05Z</dcterms:modified>
</cp:coreProperties>
</file>