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eguimiento siau\"/>
    </mc:Choice>
  </mc:AlternateContent>
  <bookViews>
    <workbookView xWindow="120" yWindow="150" windowWidth="15135" windowHeight="7920" activeTab="3"/>
  </bookViews>
  <sheets>
    <sheet name="ENCUESTAS mayo 2020" sheetId="10" r:id="rId1"/>
    <sheet name="CLASIFICACION ENCUESTA mayo2020" sheetId="1" r:id="rId2"/>
    <sheet name="INFORME mayo-2020" sheetId="6" r:id="rId3"/>
    <sheet name="ANALISIS POR ITEM DE ENCUESTA" sheetId="11" r:id="rId4"/>
  </sheets>
  <definedNames>
    <definedName name="_xlnm._FilterDatabase" localSheetId="1" hidden="1">'CLASIFICACION ENCUESTA mayo2020'!$A$5:$Y$208</definedName>
    <definedName name="_xlnm._FilterDatabase" localSheetId="0" hidden="1">'ENCUESTAS mayo 2020'!$A$1:$U$1451</definedName>
    <definedName name="_xlnm.Print_Titles" localSheetId="1">'CLASIFICACION ENCUESTA mayo2020'!$3:$3</definedName>
  </definedNames>
  <calcPr calcId="152511"/>
  <pivotCaches>
    <pivotCache cacheId="4" r:id="rId5"/>
  </pivotCaches>
</workbook>
</file>

<file path=xl/calcChain.xml><?xml version="1.0" encoding="utf-8"?>
<calcChain xmlns="http://schemas.openxmlformats.org/spreadsheetml/2006/main"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6" i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S216" i="1" l="1"/>
  <c r="P39" i="11" s="1"/>
  <c r="T215" i="1"/>
  <c r="P43" i="11" s="1"/>
  <c r="S215" i="1"/>
  <c r="M39" i="11" s="1"/>
  <c r="T214" i="1"/>
  <c r="M43" i="11" s="1"/>
  <c r="S214" i="1"/>
  <c r="K39" i="11" s="1"/>
  <c r="T213" i="1"/>
  <c r="J43" i="11" s="1"/>
  <c r="S213" i="1"/>
  <c r="H39" i="11" s="1"/>
  <c r="R213" i="1"/>
  <c r="I35" i="11" s="1"/>
  <c r="Q213" i="1"/>
  <c r="K31" i="11" s="1"/>
  <c r="P213" i="1"/>
  <c r="G27" i="11" s="1"/>
  <c r="O213" i="1"/>
  <c r="I23" i="11" s="1"/>
  <c r="N213" i="1"/>
  <c r="I19" i="11" s="1"/>
  <c r="M213" i="1"/>
  <c r="I15" i="11" s="1"/>
  <c r="L213" i="1"/>
  <c r="O11" i="11" s="1"/>
  <c r="T212" i="1"/>
  <c r="G43" i="11" s="1"/>
  <c r="S212" i="1"/>
  <c r="D39" i="11" s="1"/>
  <c r="R212" i="1"/>
  <c r="E35" i="11" s="1"/>
  <c r="Q212" i="1"/>
  <c r="F31" i="11" s="1"/>
  <c r="P212" i="1"/>
  <c r="E27" i="11" s="1"/>
  <c r="O212" i="1"/>
  <c r="E23" i="11" s="1"/>
  <c r="N212" i="1"/>
  <c r="E19" i="11" s="1"/>
  <c r="M212" i="1"/>
  <c r="E15" i="11" s="1"/>
  <c r="L212" i="1"/>
  <c r="H11" i="11" s="1"/>
  <c r="K212" i="1"/>
  <c r="S7" i="11" s="1"/>
  <c r="T211" i="1"/>
  <c r="B43" i="11" s="1"/>
  <c r="S211" i="1"/>
  <c r="B39" i="11" s="1"/>
  <c r="R211" i="1"/>
  <c r="B35" i="11" s="1"/>
  <c r="Q211" i="1"/>
  <c r="B31" i="11" s="1"/>
  <c r="P211" i="1"/>
  <c r="B27" i="11" s="1"/>
  <c r="W27" i="11" s="1"/>
  <c r="O211" i="1"/>
  <c r="B23" i="11" s="1"/>
  <c r="N211" i="1"/>
  <c r="B19" i="11" s="1"/>
  <c r="M211" i="1"/>
  <c r="B15" i="11" s="1"/>
  <c r="L211" i="1"/>
  <c r="B11" i="11" s="1"/>
  <c r="K211" i="1"/>
  <c r="P7" i="11" s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W43" i="11" l="1"/>
  <c r="W35" i="11"/>
  <c r="W7" i="11"/>
  <c r="W19" i="11"/>
  <c r="W23" i="11"/>
  <c r="W11" i="11"/>
  <c r="W15" i="11"/>
  <c r="W31" i="11"/>
  <c r="W39" i="11"/>
  <c r="K217" i="1"/>
  <c r="O217" i="1"/>
  <c r="S217" i="1"/>
  <c r="N217" i="1"/>
  <c r="R217" i="1"/>
  <c r="P217" i="1"/>
  <c r="T217" i="1"/>
  <c r="W208" i="1"/>
  <c r="M217" i="1"/>
  <c r="Q217" i="1"/>
  <c r="L217" i="1"/>
  <c r="B34" i="6"/>
  <c r="B35" i="6"/>
  <c r="B36" i="6" l="1"/>
</calcChain>
</file>

<file path=xl/sharedStrings.xml><?xml version="1.0" encoding="utf-8"?>
<sst xmlns="http://schemas.openxmlformats.org/spreadsheetml/2006/main" count="5874" uniqueCount="207">
  <si>
    <t>No.</t>
  </si>
  <si>
    <t>Total general</t>
  </si>
  <si>
    <t>SATISFACCION</t>
  </si>
  <si>
    <t>SATISFECHO</t>
  </si>
  <si>
    <t>URGENCIAS</t>
  </si>
  <si>
    <t>CIRUGIA</t>
  </si>
  <si>
    <t>HOSPITALIZACION</t>
  </si>
  <si>
    <t>CONSULTA EXTERNA</t>
  </si>
  <si>
    <t>SATISFECHOS</t>
  </si>
  <si>
    <t>INSATISFECHOS</t>
  </si>
  <si>
    <t>COMFAMILIAR</t>
  </si>
  <si>
    <t>SUBSIDIADO</t>
  </si>
  <si>
    <t>PITALITO</t>
  </si>
  <si>
    <t>RURAL</t>
  </si>
  <si>
    <t>NO</t>
  </si>
  <si>
    <t>TV</t>
  </si>
  <si>
    <t>ISNOS</t>
  </si>
  <si>
    <t>URBANA</t>
  </si>
  <si>
    <t>MEDICINA GENERAL</t>
  </si>
  <si>
    <t>SI</t>
  </si>
  <si>
    <t>ASMETSALUD</t>
  </si>
  <si>
    <t>MEDICINA INTERNA</t>
  </si>
  <si>
    <t>OTRO</t>
  </si>
  <si>
    <t>ACEVEDO</t>
  </si>
  <si>
    <t>ORTOPEDIA</t>
  </si>
  <si>
    <t>TIMANA</t>
  </si>
  <si>
    <t>CONTRIBUTIVO</t>
  </si>
  <si>
    <t>PEDIATRIA</t>
  </si>
  <si>
    <t>PALESTINA</t>
  </si>
  <si>
    <t>SAN AGUSTIN</t>
  </si>
  <si>
    <t>NUEVA EPS</t>
  </si>
  <si>
    <t>SALADOBLANCO</t>
  </si>
  <si>
    <t>SANITAS</t>
  </si>
  <si>
    <t>OPORAPA</t>
  </si>
  <si>
    <t>SANIDAD MILITAR</t>
  </si>
  <si>
    <t>NEUROCIRUGIA</t>
  </si>
  <si>
    <t>SISBEN</t>
  </si>
  <si>
    <t>VINCULADO</t>
  </si>
  <si>
    <t>1. CONOCE USTED LOS DEBERES Y DERECHOS COMO USUARIO?</t>
  </si>
  <si>
    <t xml:space="preserve">SI </t>
  </si>
  <si>
    <t>2. A SU LLEGADA AL HOSPÌTAL LOS TRAMITES DE INGRESO LE RESULTARON:</t>
  </si>
  <si>
    <t>NADA COMPLICADOS</t>
  </si>
  <si>
    <t>ALGO COMPLICADOS</t>
  </si>
  <si>
    <t>BASTANTES COMPLICADOS</t>
  </si>
  <si>
    <t>3. COMO CONSIDERA EL TIEMPO DE ESPERA PARA SU ATENCION?:</t>
  </si>
  <si>
    <t>BUENO</t>
  </si>
  <si>
    <t>REGULAR</t>
  </si>
  <si>
    <t>MALO</t>
  </si>
  <si>
    <t>4. LA INFORMACION QUE LE BRINDO EL PERSONAL QUE LO ATENDIO LE PARECIO?:</t>
  </si>
  <si>
    <t>5. CALIFIQUE EL TRATO RECIBIDO POR EL PERSONAL DE SALUD DEL HOSPITAL QUE LO ATENDIO:</t>
  </si>
  <si>
    <t>6. EL PERSONAL DE SALUD QUE LO ATENDIO LE EXPLICO SOBRE SU ENFERMEDAD, CUIDADOS Y TRAMITES A SEGUIR?:</t>
  </si>
  <si>
    <t>7.SIENTE QUE SU ESTADO DE SALUD HA MEJORADO CON EL TRATAMIENTO O PROCEDIMIENTO REALIZADO EN ESTE HOSPITAL?:</t>
  </si>
  <si>
    <t>TOTALMENTE</t>
  </si>
  <si>
    <t>MEDIANAMENTE</t>
  </si>
  <si>
    <t>NADA</t>
  </si>
  <si>
    <t>8. EN CASO DE PODER ELEGIR ¿VOLVERIA PARA SER ATENDIDO EN ESTE HOSPITAL?:</t>
  </si>
  <si>
    <t>TAL VEZ</t>
  </si>
  <si>
    <t>POLICIA</t>
  </si>
  <si>
    <t>UROLOGIA</t>
  </si>
  <si>
    <t>EMCOSALUD</t>
  </si>
  <si>
    <t>MALLAMAS</t>
  </si>
  <si>
    <t>ELIAS</t>
  </si>
  <si>
    <t>OFTALMOLOGIA</t>
  </si>
  <si>
    <t>REGIMEN ESPECIAL</t>
  </si>
  <si>
    <t>%</t>
  </si>
  <si>
    <t>SATISFACCION POR ESPECIALIDAD</t>
  </si>
  <si>
    <t>Total No. De Usuarios</t>
  </si>
  <si>
    <t>No. De Usuarios</t>
  </si>
  <si>
    <t>Total % de usuarios</t>
  </si>
  <si>
    <t>% de usuarios</t>
  </si>
  <si>
    <t>Total  %</t>
  </si>
  <si>
    <t xml:space="preserve"> %</t>
  </si>
  <si>
    <t>U. DE SERVICIO</t>
  </si>
  <si>
    <t>TOTAL</t>
  </si>
  <si>
    <t>Total CIRUGIA</t>
  </si>
  <si>
    <t>Total URGENCIAS</t>
  </si>
  <si>
    <t>Total CONSULTA EXTERNA</t>
  </si>
  <si>
    <t xml:space="preserve">   ∑</t>
  </si>
  <si>
    <t>eps</t>
  </si>
  <si>
    <t>regimen</t>
  </si>
  <si>
    <t>municipio</t>
  </si>
  <si>
    <t>zona</t>
  </si>
  <si>
    <t>servicio</t>
  </si>
  <si>
    <t>especialidad</t>
  </si>
  <si>
    <t>prg1</t>
  </si>
  <si>
    <t>prg2</t>
  </si>
  <si>
    <t>prg3</t>
  </si>
  <si>
    <t>prg4</t>
  </si>
  <si>
    <t>prg5</t>
  </si>
  <si>
    <t>prg6</t>
  </si>
  <si>
    <t>prg7</t>
  </si>
  <si>
    <t>prg8</t>
  </si>
  <si>
    <t>GINECOLOGIA</t>
  </si>
  <si>
    <t>SATISFACCIÓN GLOBAL</t>
  </si>
  <si>
    <t>% DE SATISFACCIÓN POR SERVICIO</t>
  </si>
  <si>
    <t>SATISFACCIÓN POR SERVICIO Y ESPECIALIDAD</t>
  </si>
  <si>
    <t>HOSPITALIZACIÓN</t>
  </si>
  <si>
    <t>Total HOSPITALIZACIÓN</t>
  </si>
  <si>
    <t>no</t>
  </si>
  <si>
    <t>ninguno</t>
  </si>
  <si>
    <t>Desplazados</t>
  </si>
  <si>
    <t>si</t>
  </si>
  <si>
    <t>No Aplica</t>
  </si>
  <si>
    <t>CAQUETA</t>
  </si>
  <si>
    <t>victima</t>
  </si>
  <si>
    <t>departamento</t>
  </si>
  <si>
    <t>poblacion</t>
  </si>
  <si>
    <t xml:space="preserve">    1.       CONOCE USTED LOS DEBERES Y DERECHOS COMO USUARIO?</t>
  </si>
  <si>
    <t xml:space="preserve">   2.           A SU LLEGADA AL  HOSPITAL LOS TRAMITES DE INGRESO LE RESULTARON?</t>
  </si>
  <si>
    <t xml:space="preserve">   3.      COMO CONSIDERA EL TIEMPO DE ESPERA PARA SU ATENCION?:</t>
  </si>
  <si>
    <t xml:space="preserve">   4.      LA INFORMACION QUE LE BRINDO EL PERSONAL QUE LO ATENDIO LE PARECIO?:</t>
  </si>
  <si>
    <t xml:space="preserve">   5.      CALIFIQUE EL TRATO RECIBIDO POR EL PERSONAL DE SALUD DEL HOSPITAL QUE LO ATENDIO:</t>
  </si>
  <si>
    <t xml:space="preserve">   6.      EL PERSONAL DE SALUD QUE LO ATENDIO LE EXPLICO SOBRE SU ENFERMEDAD, CUIDADOS Y TRAMITES A SEGUIR?:</t>
  </si>
  <si>
    <t xml:space="preserve">   7.      SIENTE QUE SU ESTADO DE SALUD HA MEJORADO CON EL TRATAMIENTO O PROCEDIMIENTO REALIZADO EN ESTE HOSPITAL?:</t>
  </si>
  <si>
    <t xml:space="preserve">   8.      EN CASO DE PODER ELEGIR ¿VOLVERIA PARA SER ATENDIDO EN ESTE HOSPITAL?:</t>
  </si>
  <si>
    <t xml:space="preserve">Total </t>
  </si>
  <si>
    <t>Total encuestados</t>
  </si>
  <si>
    <t>Si víctima</t>
  </si>
  <si>
    <t xml:space="preserve">  si</t>
  </si>
  <si>
    <t xml:space="preserve">HUILA </t>
  </si>
  <si>
    <t>consecutivo</t>
  </si>
  <si>
    <t>Zona</t>
  </si>
  <si>
    <t>Departamento</t>
  </si>
  <si>
    <t xml:space="preserve">Regimen </t>
  </si>
  <si>
    <t>Municipio</t>
  </si>
  <si>
    <t>Eps</t>
  </si>
  <si>
    <t>Servico</t>
  </si>
  <si>
    <t>Especialidad</t>
  </si>
  <si>
    <t>Poblacion</t>
  </si>
  <si>
    <t>Víctima</t>
  </si>
  <si>
    <t>GINECOBSTETRICIA</t>
  </si>
  <si>
    <t>NEIVA</t>
  </si>
  <si>
    <t xml:space="preserve">PUTUMAYO </t>
  </si>
  <si>
    <t>Adulto Mayor</t>
  </si>
  <si>
    <t>pgr9</t>
  </si>
  <si>
    <t>pgr10</t>
  </si>
  <si>
    <t>Muy Buena</t>
  </si>
  <si>
    <t>Definitivamente Si</t>
  </si>
  <si>
    <t>Regular</t>
  </si>
  <si>
    <t>Buena</t>
  </si>
  <si>
    <t>Probablemte si</t>
  </si>
  <si>
    <t>Probablemente No</t>
  </si>
  <si>
    <t>No Respondieron</t>
  </si>
  <si>
    <t>Total:</t>
  </si>
  <si>
    <t>Discapacitado</t>
  </si>
  <si>
    <t>prg9</t>
  </si>
  <si>
    <t>9.       COMO CALIFICARÍA SU EXPERIENCIA GLOBAL RESPECTO A LOS SERVICIOS DE SU IPS?</t>
  </si>
  <si>
    <t>10.      RECOMENDARÍA A SUS FAMILIARES Y AMIGOS ESTA IPS?</t>
  </si>
  <si>
    <t>9. COMO CALIFICARÍA SU EXPERIENCIA GLOBAL RESPECTO A LOS SERVICIOS DE SALUD QUE HA RECIBIDO DE SU IPS?:</t>
  </si>
  <si>
    <t>BUENA</t>
  </si>
  <si>
    <t>MALA</t>
  </si>
  <si>
    <t>MUY MALA</t>
  </si>
  <si>
    <t>NO RESPONDIERON</t>
  </si>
  <si>
    <t>DEFINITIVAMENTE SI</t>
  </si>
  <si>
    <t>PROBABLEMENTE SI</t>
  </si>
  <si>
    <t>DEFINITIVAMENTE NO</t>
  </si>
  <si>
    <t>PROBABLENTE NO</t>
  </si>
  <si>
    <t>10. RECOMENDARÍA A SUS FAMILIARES Y AMIGOS ESTA IPS?:</t>
  </si>
  <si>
    <t>MUY BUENA</t>
  </si>
  <si>
    <t>prg 10</t>
  </si>
  <si>
    <t xml:space="preserve">TOLIMA </t>
  </si>
  <si>
    <t>CAUCA</t>
  </si>
  <si>
    <t>SUAZA</t>
  </si>
  <si>
    <t xml:space="preserve">NARINO </t>
  </si>
  <si>
    <t>observacion</t>
  </si>
  <si>
    <t>Ninguno</t>
  </si>
  <si>
    <t>MEDIMAS</t>
  </si>
  <si>
    <t>PSICOLOGÍA</t>
  </si>
  <si>
    <t xml:space="preserve"> VALLE</t>
  </si>
  <si>
    <t>PARTICULAR</t>
  </si>
  <si>
    <t>00</t>
  </si>
  <si>
    <t>POBLACION</t>
  </si>
  <si>
    <t>MUCHAS GRACIAS.</t>
  </si>
  <si>
    <t>Indigenas</t>
  </si>
  <si>
    <t xml:space="preserve">CARTAGENA D.E </t>
  </si>
  <si>
    <t>Hay médicos generales que no son pacientes en especial con los niños</t>
  </si>
  <si>
    <t>Felicita a la funcionaria Olga</t>
  </si>
  <si>
    <t>Hubo un médico interno que le pregunto a la paciente que si ya había comido y se fue, no dijo nada</t>
  </si>
  <si>
    <t>Antes de que empezara la pandemia era algo complicado la atención cuando se hacia el ingreso al ser</t>
  </si>
  <si>
    <t>El usuario sugiere que se siga dando informacion de los pacientes que estan en el area de aislamient</t>
  </si>
  <si>
    <t>El usuario sugiere mejorar cada dia.</t>
  </si>
  <si>
    <t>El usuario sugiere tener en cuenta la comodidad del paciente y trabajar en ello.</t>
  </si>
  <si>
    <t>El usuario sugiere mas comodidad para los acompañantes.</t>
  </si>
  <si>
    <t>El usuario sugiere que se atienda más rápido.</t>
  </si>
  <si>
    <t>El usuario manifiesta estar muy agradecido por todo.</t>
  </si>
  <si>
    <t>El paciente agradece por su atencion.</t>
  </si>
  <si>
    <t>EL PACIENTE AGRADECE POR TODA LA ATENCIÓN PRESTADA Y POR EL BUEN TRATO.</t>
  </si>
  <si>
    <t>MUCHAS GRACIAS, MUY BUEN ATENCION AGREGA LA PACIENTE.</t>
  </si>
  <si>
    <t>EL PACIENTE AGREGA QUE ESTA MUY AGRADECIDA POR EL TRATO TAN AMABLE Y FELICITA A EL HOSPITAL.</t>
  </si>
  <si>
    <t>MUY BUENA ATENCION.</t>
  </si>
  <si>
    <t>PACIENTE AGRADECE POR EL BUEN TRATO POR PARTE DEL PERSONAL AUXILIAR DE ENFERMERIA.</t>
  </si>
  <si>
    <t>MUCHAS GRACIAS POR TAN BUENA ATENCION.</t>
  </si>
  <si>
    <t>PACIENTE SE ENCUENTRA MUY AGRADECIDO POR TAN BUEN ATENCIÓN BRINDADA.</t>
  </si>
  <si>
    <t>EL PACIENTE SE ENCUENTRA INCONFORME POR LA FALTA DE PAPEL HIGIÉNICO EN LOS BAÑOS Y AGREGA QUE SIEN</t>
  </si>
  <si>
    <t>FELICITACIONES, ES UN EXCELENTE SERVICIO.
MUY BUENA ATENCION.</t>
  </si>
  <si>
    <t>MUCHAS GRACIAS, FELICITO AL HOSPITAL POR SU BUENA LABOR Y POR SER UN BUEN SERVICIO.</t>
  </si>
  <si>
    <t>PACIENTE FELICITA A TODO EL PERSONAL DEL HOSPITAL POR EL TRATO TAN HUMANO QUE SE LE HA BRINDADO.
PA</t>
  </si>
  <si>
    <t>PACIENTE AGRADECE POR EL BUEN TRATO QUE SE LE HA BRINDADO.
PACIENTE DE AISLAMIENTO CAMA 833</t>
  </si>
  <si>
    <t>PACIENTE SE ENCUENTRA MUY AGRADECIDA POR EL BUEN TRATO Y LA CALIDAD DE LA ATENCIÓN.
PACIENTE DE AI</t>
  </si>
  <si>
    <t>PACIENTE AGRADECE POR LA BUENA ATENCIÓN, FELICITA A TODO EL PERSONAL POR EL EXCELENTE TRATO BRINDAD</t>
  </si>
  <si>
    <t xml:space="preserve">PACIENTE DE AISLAMIENTO SE ENCUENTRA MUY AGRADECIDO POR EL BUEN TRATO Y POR LA ATENCION. </t>
  </si>
  <si>
    <t>PACIENTE MUY AGRADECIDO POR EL BUEN TRATO BRINDADO.</t>
  </si>
  <si>
    <t>MUCHAS GRACIAS POR TAN BUEN ATENCION.</t>
  </si>
  <si>
    <t>MUCHAS GRACIAS POR EL TRATO TAN BUENO DE MEDICOS Y ENFERMERAS.</t>
  </si>
  <si>
    <t>MUCHAS GRACIAS Y FELICITACIONES A TODO EL PERSONAL POR SU BUEN TRABAJO.</t>
  </si>
  <si>
    <t>SATISFACCIÓN  MAYO  DE  2020</t>
  </si>
  <si>
    <t xml:space="preserve">                                     TABLA DE CLASIFICACIÓN ENCUESTAS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</si>
</sst>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sz val="10"/>
      <color rgb="FF333300"/>
      <name val="Calibri"/>
      <family val="2"/>
      <scheme val="minor"/>
    </font>
    <font>
      <b/>
      <sz val="10"/>
      <color rgb="FF333300"/>
      <name val="Calibri"/>
      <family val="2"/>
      <scheme val="minor"/>
    </font>
    <font>
      <sz val="11"/>
      <color rgb="FF3333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48"/>
      <color rgb="FFCC66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48"/>
      <color theme="3" tint="0.39997558519241921"/>
      <name val="Calibri"/>
      <family val="2"/>
      <scheme val="minor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sz val="10"/>
      <color rgb="FF3333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 style="thin">
        <color theme="3" tint="0.399914548173467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1454817346722"/>
      </right>
      <top style="thin">
        <color theme="3" tint="0.399914548173467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7999816888943144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4" tint="0.7999816888943144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rgb="FF6699FF"/>
      </right>
      <top style="thin">
        <color rgb="FF6699FF"/>
      </top>
      <bottom style="thin">
        <color rgb="FF6699FF"/>
      </bottom>
      <diagonal/>
    </border>
    <border>
      <left style="thin">
        <color theme="3" tint="0.39976195562608724"/>
      </left>
      <right style="thin">
        <color theme="3" tint="0.39976195562608724"/>
      </right>
      <top style="thin">
        <color theme="3" tint="0.3997619556260872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0.39991454817346722"/>
      </top>
      <bottom style="thin">
        <color theme="3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4506668294322"/>
      </bottom>
      <diagonal/>
    </border>
    <border>
      <left style="thin">
        <color theme="3" tint="0.39985351115451523"/>
      </left>
      <right style="thin">
        <color theme="3" tint="0.39985351115451523"/>
      </right>
      <top style="thin">
        <color theme="3" tint="0.39985351115451523"/>
      </top>
      <bottom style="thin">
        <color theme="3" tint="0.39985351115451523"/>
      </bottom>
      <diagonal/>
    </border>
    <border>
      <left style="thin">
        <color theme="3" tint="0.39979247413556324"/>
      </left>
      <right style="thin">
        <color theme="3" tint="0.39979247413556324"/>
      </right>
      <top style="thin">
        <color theme="3" tint="0.39979247413556324"/>
      </top>
      <bottom style="thin">
        <color theme="3" tint="0.39979247413556324"/>
      </bottom>
      <diagonal/>
    </border>
    <border>
      <left style="thin">
        <color theme="3" tint="0.39976195562608724"/>
      </left>
      <right style="thin">
        <color theme="3" tint="0.39976195562608724"/>
      </right>
      <top style="thin">
        <color theme="3" tint="0.39976195562608724"/>
      </top>
      <bottom style="thin">
        <color theme="3" tint="0.39976195562608724"/>
      </bottom>
      <diagonal/>
    </border>
    <border>
      <left style="thin">
        <color theme="3" tint="0.39976195562608724"/>
      </left>
      <right style="thin">
        <color theme="3" tint="0.39976195562608724"/>
      </right>
      <top/>
      <bottom style="thin">
        <color theme="3" tint="0.3997619556260872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3" tint="-0.499984740745262"/>
      </bottom>
      <diagonal/>
    </border>
  </borders>
  <cellStyleXfs count="423">
    <xf numFmtId="0" fontId="0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33" borderId="0" applyNumberFormat="0" applyBorder="0" applyAlignment="0" applyProtection="0"/>
    <xf numFmtId="9" fontId="2" fillId="0" borderId="0" applyFont="0" applyFill="0" applyBorder="0" applyAlignment="0" applyProtection="0"/>
    <xf numFmtId="0" fontId="3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9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25" borderId="0" applyNumberFormat="0" applyBorder="0" applyAlignment="0" applyProtection="0"/>
    <xf numFmtId="0" fontId="39" fillId="5" borderId="0" applyNumberFormat="0" applyBorder="0" applyAlignment="0" applyProtection="0"/>
    <xf numFmtId="0" fontId="2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2" fillId="17" borderId="0" applyNumberFormat="0" applyBorder="0" applyAlignment="0" applyProtection="0"/>
    <xf numFmtId="0" fontId="39" fillId="5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9" fillId="5" borderId="0" applyNumberFormat="0" applyBorder="0" applyAlignment="0" applyProtection="0"/>
    <xf numFmtId="0" fontId="2" fillId="25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39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39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39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39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39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39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39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9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25" borderId="0" applyNumberFormat="0" applyBorder="0" applyAlignment="0" applyProtection="0"/>
    <xf numFmtId="0" fontId="39" fillId="5" borderId="0" applyNumberFormat="0" applyBorder="0" applyAlignment="0" applyProtection="0"/>
    <xf numFmtId="0" fontId="2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2" fillId="17" borderId="0" applyNumberFormat="0" applyBorder="0" applyAlignment="0" applyProtection="0"/>
    <xf numFmtId="0" fontId="39" fillId="5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9" fillId="5" borderId="0" applyNumberFormat="0" applyBorder="0" applyAlignment="0" applyProtection="0"/>
    <xf numFmtId="0" fontId="2" fillId="25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39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9" borderId="8" applyNumberFormat="0" applyFont="0" applyAlignment="0" applyProtection="0"/>
    <xf numFmtId="0" fontId="30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</cellStyleXfs>
  <cellXfs count="1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Border="1" applyAlignment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25" fillId="0" borderId="0" xfId="0" quotePrefix="1" applyFont="1" applyFill="1" applyBorder="1" applyAlignment="1">
      <alignment horizontal="center"/>
    </xf>
    <xf numFmtId="0" fontId="27" fillId="0" borderId="0" xfId="0" applyFont="1" applyFill="1" applyBorder="1"/>
    <xf numFmtId="0" fontId="29" fillId="0" borderId="0" xfId="0" applyFont="1" applyFill="1" applyBorder="1"/>
    <xf numFmtId="0" fontId="27" fillId="0" borderId="0" xfId="0" applyFont="1" applyFill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/>
    </xf>
    <xf numFmtId="164" fontId="27" fillId="0" borderId="0" xfId="1" applyFont="1" applyFill="1" applyBorder="1"/>
    <xf numFmtId="0" fontId="28" fillId="0" borderId="0" xfId="0" applyNumberFormat="1" applyFont="1" applyFill="1" applyBorder="1"/>
    <xf numFmtId="0" fontId="27" fillId="0" borderId="0" xfId="0" applyFont="1" applyFill="1" applyBorder="1" applyProtection="1">
      <protection locked="0"/>
    </xf>
    <xf numFmtId="0" fontId="5" fillId="35" borderId="0" xfId="0" applyFont="1" applyFill="1" applyAlignment="1">
      <alignment horizontal="center"/>
    </xf>
    <xf numFmtId="0" fontId="6" fillId="35" borderId="0" xfId="0" applyFont="1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22" fillId="0" borderId="0" xfId="0" applyFont="1"/>
    <xf numFmtId="0" fontId="31" fillId="0" borderId="0" xfId="0" applyFont="1"/>
    <xf numFmtId="0" fontId="27" fillId="0" borderId="0" xfId="0" applyFont="1" applyFill="1" applyBorder="1" applyAlignment="1">
      <alignment vertical="center"/>
    </xf>
    <xf numFmtId="0" fontId="0" fillId="0" borderId="0" xfId="0"/>
    <xf numFmtId="0" fontId="24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0" fillId="38" borderId="0" xfId="0" applyFill="1"/>
    <xf numFmtId="0" fontId="23" fillId="38" borderId="0" xfId="0" applyFont="1" applyFill="1" applyBorder="1" applyAlignment="1">
      <alignment horizontal="left" vertical="center"/>
    </xf>
    <xf numFmtId="0" fontId="24" fillId="38" borderId="0" xfId="0" applyFont="1" applyFill="1" applyBorder="1" applyAlignment="1">
      <alignment horizontal="center" vertical="center"/>
    </xf>
    <xf numFmtId="1" fontId="1" fillId="0" borderId="0" xfId="0" applyNumberFormat="1" applyFont="1"/>
    <xf numFmtId="1" fontId="23" fillId="38" borderId="0" xfId="0" applyNumberFormat="1" applyFont="1" applyFill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1" fontId="23" fillId="34" borderId="0" xfId="0" applyNumberFormat="1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1" fontId="5" fillId="35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27" fillId="40" borderId="10" xfId="0" applyFont="1" applyFill="1" applyBorder="1"/>
    <xf numFmtId="0" fontId="27" fillId="37" borderId="10" xfId="0" applyFont="1" applyFill="1" applyBorder="1"/>
    <xf numFmtId="0" fontId="0" fillId="0" borderId="0" xfId="0"/>
    <xf numFmtId="0" fontId="24" fillId="0" borderId="0" xfId="0" applyFont="1" applyBorder="1"/>
    <xf numFmtId="0" fontId="36" fillId="34" borderId="12" xfId="0" applyFont="1" applyFill="1" applyBorder="1" applyAlignment="1">
      <alignment horizontal="left"/>
    </xf>
    <xf numFmtId="0" fontId="36" fillId="34" borderId="12" xfId="0" applyNumberFormat="1" applyFont="1" applyFill="1" applyBorder="1"/>
    <xf numFmtId="0" fontId="36" fillId="41" borderId="10" xfId="0" applyFont="1" applyFill="1" applyBorder="1"/>
    <xf numFmtId="2" fontId="36" fillId="41" borderId="10" xfId="0" applyNumberFormat="1" applyFont="1" applyFill="1" applyBorder="1"/>
    <xf numFmtId="0" fontId="35" fillId="42" borderId="10" xfId="0" applyFont="1" applyFill="1" applyBorder="1"/>
    <xf numFmtId="2" fontId="35" fillId="42" borderId="10" xfId="0" applyNumberFormat="1" applyFont="1" applyFill="1" applyBorder="1"/>
    <xf numFmtId="0" fontId="36" fillId="0" borderId="0" xfId="0" applyFont="1"/>
    <xf numFmtId="0" fontId="36" fillId="34" borderId="14" xfId="0" applyFont="1" applyFill="1" applyBorder="1" applyAlignment="1">
      <alignment horizontal="left"/>
    </xf>
    <xf numFmtId="0" fontId="36" fillId="34" borderId="14" xfId="0" applyNumberFormat="1" applyFont="1" applyFill="1" applyBorder="1"/>
    <xf numFmtId="0" fontId="36" fillId="43" borderId="10" xfId="0" applyFont="1" applyFill="1" applyBorder="1" applyAlignment="1">
      <alignment horizontal="left" indent="1"/>
    </xf>
    <xf numFmtId="0" fontId="36" fillId="43" borderId="10" xfId="0" applyNumberFormat="1" applyFont="1" applyFill="1" applyBorder="1"/>
    <xf numFmtId="0" fontId="23" fillId="38" borderId="0" xfId="0" applyFont="1" applyFill="1" applyBorder="1" applyAlignment="1">
      <alignment horizontal="center" vertical="center"/>
    </xf>
    <xf numFmtId="0" fontId="3" fillId="0" borderId="0" xfId="0" applyFont="1" applyAlignment="1"/>
    <xf numFmtId="0" fontId="38" fillId="38" borderId="0" xfId="0" applyFont="1" applyFill="1"/>
    <xf numFmtId="0" fontId="6" fillId="35" borderId="0" xfId="0" applyFont="1" applyFill="1"/>
    <xf numFmtId="0" fontId="38" fillId="35" borderId="0" xfId="0" applyFont="1" applyFill="1"/>
    <xf numFmtId="0" fontId="3" fillId="35" borderId="0" xfId="0" applyFont="1" applyFill="1"/>
    <xf numFmtId="0" fontId="36" fillId="34" borderId="21" xfId="0" applyNumberFormat="1" applyFont="1" applyFill="1" applyBorder="1"/>
    <xf numFmtId="0" fontId="36" fillId="34" borderId="14" xfId="0" applyFont="1" applyFill="1" applyBorder="1" applyAlignment="1">
      <alignment horizontal="right"/>
    </xf>
    <xf numFmtId="0" fontId="0" fillId="0" borderId="0" xfId="0"/>
    <xf numFmtId="0" fontId="42" fillId="40" borderId="10" xfId="0" applyFont="1" applyFill="1" applyBorder="1"/>
    <xf numFmtId="0" fontId="40" fillId="0" borderId="10" xfId="0" applyFont="1" applyFill="1" applyBorder="1"/>
    <xf numFmtId="0" fontId="41" fillId="5" borderId="10" xfId="0" applyFont="1" applyFill="1" applyBorder="1"/>
    <xf numFmtId="0" fontId="44" fillId="43" borderId="11" xfId="0" applyNumberFormat="1" applyFont="1" applyFill="1" applyBorder="1" applyAlignment="1">
      <alignment horizontal="center" vertical="center" wrapText="1"/>
    </xf>
    <xf numFmtId="2" fontId="44" fillId="43" borderId="11" xfId="0" applyNumberFormat="1" applyFont="1" applyFill="1" applyBorder="1" applyAlignment="1">
      <alignment horizontal="center"/>
    </xf>
    <xf numFmtId="0" fontId="44" fillId="43" borderId="11" xfId="0" applyNumberFormat="1" applyFont="1" applyFill="1" applyBorder="1" applyAlignment="1">
      <alignment horizontal="center"/>
    </xf>
    <xf numFmtId="0" fontId="44" fillId="43" borderId="11" xfId="0" applyFont="1" applyFill="1" applyBorder="1"/>
    <xf numFmtId="0" fontId="43" fillId="41" borderId="10" xfId="0" applyFont="1" applyFill="1" applyBorder="1" applyAlignment="1">
      <alignment horizontal="center" vertical="center"/>
    </xf>
    <xf numFmtId="0" fontId="45" fillId="41" borderId="20" xfId="0" applyFont="1" applyFill="1" applyBorder="1" applyAlignment="1">
      <alignment horizontal="center" vertical="center"/>
    </xf>
    <xf numFmtId="0" fontId="45" fillId="41" borderId="10" xfId="0" applyFont="1" applyFill="1" applyBorder="1" applyAlignment="1">
      <alignment horizontal="center" vertical="center" wrapText="1"/>
    </xf>
    <xf numFmtId="0" fontId="45" fillId="41" borderId="10" xfId="0" applyFont="1" applyFill="1" applyBorder="1" applyAlignment="1">
      <alignment wrapText="1"/>
    </xf>
    <xf numFmtId="0" fontId="44" fillId="34" borderId="12" xfId="0" applyNumberFormat="1" applyFont="1" applyFill="1" applyBorder="1" applyAlignment="1">
      <alignment horizontal="center" vertical="center" wrapText="1"/>
    </xf>
    <xf numFmtId="2" fontId="44" fillId="34" borderId="12" xfId="0" applyNumberFormat="1" applyFont="1" applyFill="1" applyBorder="1" applyAlignment="1">
      <alignment horizontal="center"/>
    </xf>
    <xf numFmtId="0" fontId="44" fillId="34" borderId="12" xfId="0" applyNumberFormat="1" applyFont="1" applyFill="1" applyBorder="1" applyAlignment="1">
      <alignment horizontal="center"/>
    </xf>
    <xf numFmtId="0" fontId="44" fillId="34" borderId="12" xfId="0" applyFont="1" applyFill="1" applyBorder="1"/>
    <xf numFmtId="0" fontId="45" fillId="41" borderId="19" xfId="0" applyFont="1" applyFill="1" applyBorder="1" applyAlignment="1">
      <alignment horizontal="center" vertical="center"/>
    </xf>
    <xf numFmtId="0" fontId="43" fillId="41" borderId="23" xfId="0" applyFont="1" applyFill="1" applyBorder="1" applyAlignment="1">
      <alignment horizontal="center" vertical="center"/>
    </xf>
    <xf numFmtId="0" fontId="40" fillId="39" borderId="10" xfId="0" applyFont="1" applyFill="1" applyBorder="1"/>
    <xf numFmtId="0" fontId="40" fillId="37" borderId="10" xfId="0" applyFont="1" applyFill="1" applyBorder="1"/>
    <xf numFmtId="0" fontId="44" fillId="43" borderId="10" xfId="0" applyFont="1" applyFill="1" applyBorder="1"/>
    <xf numFmtId="0" fontId="44" fillId="43" borderId="13" xfId="0" applyNumberFormat="1" applyFont="1" applyFill="1" applyBorder="1" applyAlignment="1">
      <alignment horizontal="center"/>
    </xf>
    <xf numFmtId="2" fontId="44" fillId="43" borderId="13" xfId="0" applyNumberFormat="1" applyFont="1" applyFill="1" applyBorder="1" applyAlignment="1">
      <alignment horizontal="center"/>
    </xf>
    <xf numFmtId="0" fontId="44" fillId="43" borderId="13" xfId="0" applyFont="1" applyFill="1" applyBorder="1"/>
    <xf numFmtId="0" fontId="44" fillId="34" borderId="14" xfId="0" applyNumberFormat="1" applyFont="1" applyFill="1" applyBorder="1" applyAlignment="1">
      <alignment horizontal="center"/>
    </xf>
    <xf numFmtId="2" fontId="44" fillId="34" borderId="14" xfId="0" applyNumberFormat="1" applyFont="1" applyFill="1" applyBorder="1" applyAlignment="1">
      <alignment horizontal="center"/>
    </xf>
    <xf numFmtId="0" fontId="44" fillId="34" borderId="14" xfId="0" applyFont="1" applyFill="1" applyBorder="1"/>
    <xf numFmtId="0" fontId="44" fillId="42" borderId="15" xfId="0" applyFont="1" applyFill="1" applyBorder="1" applyAlignment="1">
      <alignment horizontal="center" vertical="center" wrapText="1"/>
    </xf>
    <xf numFmtId="0" fontId="44" fillId="42" borderId="16" xfId="0" applyFont="1" applyFill="1" applyBorder="1" applyAlignment="1">
      <alignment horizontal="center" vertical="center"/>
    </xf>
    <xf numFmtId="2" fontId="44" fillId="43" borderId="10" xfId="0" applyNumberFormat="1" applyFont="1" applyFill="1" applyBorder="1" applyAlignment="1">
      <alignment horizontal="center"/>
    </xf>
    <xf numFmtId="2" fontId="45" fillId="34" borderId="14" xfId="0" applyNumberFormat="1" applyFont="1" applyFill="1" applyBorder="1" applyAlignment="1">
      <alignment horizontal="center"/>
    </xf>
    <xf numFmtId="0" fontId="45" fillId="34" borderId="14" xfId="0" applyFont="1" applyFill="1" applyBorder="1"/>
    <xf numFmtId="0" fontId="44" fillId="43" borderId="10" xfId="0" applyNumberFormat="1" applyFont="1" applyFill="1" applyBorder="1" applyAlignment="1">
      <alignment horizontal="center"/>
    </xf>
    <xf numFmtId="0" fontId="36" fillId="0" borderId="22" xfId="0" applyFont="1" applyBorder="1"/>
    <xf numFmtId="0" fontId="36" fillId="43" borderId="13" xfId="0" applyNumberFormat="1" applyFont="1" applyFill="1" applyBorder="1"/>
    <xf numFmtId="0" fontId="36" fillId="43" borderId="13" xfId="0" applyFont="1" applyFill="1" applyBorder="1" applyAlignment="1">
      <alignment horizontal="left" indent="1"/>
    </xf>
    <xf numFmtId="0" fontId="1" fillId="0" borderId="25" xfId="0" applyFont="1" applyBorder="1"/>
    <xf numFmtId="0" fontId="23" fillId="34" borderId="25" xfId="0" applyFont="1" applyFill="1" applyBorder="1" applyAlignment="1">
      <alignment horizontal="center"/>
    </xf>
    <xf numFmtId="0" fontId="35" fillId="0" borderId="25" xfId="0" applyFont="1" applyBorder="1"/>
    <xf numFmtId="0" fontId="1" fillId="0" borderId="25" xfId="0" applyFont="1" applyBorder="1" applyAlignment="1">
      <alignment horizontal="center"/>
    </xf>
    <xf numFmtId="9" fontId="24" fillId="34" borderId="25" xfId="43" applyFont="1" applyFill="1" applyBorder="1" applyAlignment="1">
      <alignment horizontal="center"/>
    </xf>
    <xf numFmtId="0" fontId="44" fillId="42" borderId="10" xfId="0" applyFont="1" applyFill="1" applyBorder="1" applyAlignment="1">
      <alignment vertical="center"/>
    </xf>
    <xf numFmtId="0" fontId="23" fillId="34" borderId="25" xfId="0" applyFont="1" applyFill="1" applyBorder="1" applyAlignment="1"/>
    <xf numFmtId="0" fontId="44" fillId="42" borderId="17" xfId="0" applyFont="1" applyFill="1" applyBorder="1" applyAlignment="1">
      <alignment vertical="center"/>
    </xf>
    <xf numFmtId="0" fontId="49" fillId="0" borderId="25" xfId="42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38" fillId="35" borderId="0" xfId="0" applyFont="1" applyFill="1" applyAlignment="1">
      <alignment horizontal="center" vertical="center"/>
    </xf>
    <xf numFmtId="0" fontId="3" fillId="35" borderId="0" xfId="0" applyFont="1" applyFill="1" applyAlignment="1">
      <alignment horizontal="center" vertical="center"/>
    </xf>
    <xf numFmtId="0" fontId="47" fillId="44" borderId="26" xfId="0" applyFont="1" applyFill="1" applyBorder="1"/>
    <xf numFmtId="0" fontId="0" fillId="0" borderId="0" xfId="0" applyFont="1"/>
    <xf numFmtId="0" fontId="6" fillId="2" borderId="0" xfId="0" applyFont="1" applyFill="1" applyBorder="1"/>
    <xf numFmtId="0" fontId="6" fillId="35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35" borderId="0" xfId="0" applyFont="1" applyFill="1" applyAlignment="1"/>
    <xf numFmtId="0" fontId="3" fillId="35" borderId="0" xfId="0" applyFont="1" applyFill="1" applyAlignment="1">
      <alignment vertical="center"/>
    </xf>
    <xf numFmtId="1" fontId="5" fillId="0" borderId="0" xfId="0" applyNumberFormat="1" applyFont="1"/>
    <xf numFmtId="0" fontId="0" fillId="0" borderId="0" xfId="0" applyFill="1" applyBorder="1"/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left"/>
    </xf>
    <xf numFmtId="0" fontId="35" fillId="0" borderId="0" xfId="0" applyNumberFormat="1" applyFont="1" applyFill="1" applyBorder="1"/>
    <xf numFmtId="0" fontId="36" fillId="0" borderId="0" xfId="0" applyFont="1" applyFill="1" applyBorder="1" applyAlignment="1">
      <alignment horizontal="left" indent="1"/>
    </xf>
    <xf numFmtId="0" fontId="36" fillId="0" borderId="0" xfId="0" applyNumberFormat="1" applyFont="1" applyFill="1" applyBorder="1"/>
    <xf numFmtId="0" fontId="44" fillId="34" borderId="27" xfId="0" applyFont="1" applyFill="1" applyBorder="1" applyAlignment="1">
      <alignment vertical="center"/>
    </xf>
    <xf numFmtId="0" fontId="44" fillId="34" borderId="27" xfId="0" applyFont="1" applyFill="1" applyBorder="1" applyAlignment="1">
      <alignment horizontal="center" vertical="center" wrapText="1"/>
    </xf>
    <xf numFmtId="0" fontId="45" fillId="43" borderId="11" xfId="0" applyNumberFormat="1" applyFont="1" applyFill="1" applyBorder="1" applyAlignment="1">
      <alignment horizontal="center"/>
    </xf>
    <xf numFmtId="0" fontId="36" fillId="34" borderId="28" xfId="0" applyFont="1" applyFill="1" applyBorder="1" applyAlignment="1">
      <alignment horizontal="left"/>
    </xf>
    <xf numFmtId="0" fontId="44" fillId="0" borderId="10" xfId="0" applyFont="1" applyFill="1" applyBorder="1"/>
    <xf numFmtId="0" fontId="44" fillId="34" borderId="10" xfId="0" applyFont="1" applyFill="1" applyBorder="1"/>
    <xf numFmtId="0" fontId="44" fillId="42" borderId="10" xfId="0" applyFont="1" applyFill="1" applyBorder="1" applyAlignment="1">
      <alignment horizontal="left" vertical="center"/>
    </xf>
    <xf numFmtId="0" fontId="44" fillId="45" borderId="18" xfId="0" applyFont="1" applyFill="1" applyBorder="1" applyAlignment="1">
      <alignment vertical="center"/>
    </xf>
    <xf numFmtId="0" fontId="44" fillId="42" borderId="10" xfId="0" applyFont="1" applyFill="1" applyBorder="1" applyAlignment="1">
      <alignment horizontal="center" vertical="center" wrapText="1"/>
    </xf>
    <xf numFmtId="0" fontId="44" fillId="34" borderId="29" xfId="0" applyFont="1" applyFill="1" applyBorder="1"/>
    <xf numFmtId="0" fontId="44" fillId="42" borderId="30" xfId="0" applyFont="1" applyFill="1" applyBorder="1" applyAlignment="1">
      <alignment horizontal="center" vertical="center" wrapText="1"/>
    </xf>
    <xf numFmtId="0" fontId="44" fillId="0" borderId="22" xfId="0" applyFont="1" applyFill="1" applyBorder="1"/>
    <xf numFmtId="0" fontId="44" fillId="38" borderId="10" xfId="0" applyNumberFormat="1" applyFont="1" applyFill="1" applyBorder="1" applyAlignment="1">
      <alignment horizontal="center"/>
    </xf>
    <xf numFmtId="0" fontId="44" fillId="39" borderId="10" xfId="0" applyNumberFormat="1" applyFont="1" applyFill="1" applyBorder="1" applyAlignment="1">
      <alignment horizontal="center"/>
    </xf>
    <xf numFmtId="0" fontId="45" fillId="34" borderId="10" xfId="0" applyNumberFormat="1" applyFont="1" applyFill="1" applyBorder="1" applyAlignment="1">
      <alignment horizontal="center"/>
    </xf>
    <xf numFmtId="0" fontId="45" fillId="34" borderId="12" xfId="0" applyNumberFormat="1" applyFont="1" applyFill="1" applyBorder="1" applyAlignment="1">
      <alignment horizontal="center"/>
    </xf>
    <xf numFmtId="0" fontId="45" fillId="34" borderId="12" xfId="0" applyFont="1" applyFill="1" applyBorder="1"/>
    <xf numFmtId="0" fontId="44" fillId="43" borderId="31" xfId="0" applyFont="1" applyFill="1" applyBorder="1"/>
    <xf numFmtId="0" fontId="44" fillId="43" borderId="31" xfId="0" applyNumberFormat="1" applyFont="1" applyFill="1" applyBorder="1" applyAlignment="1">
      <alignment horizontal="center"/>
    </xf>
    <xf numFmtId="0" fontId="44" fillId="43" borderId="32" xfId="0" applyNumberFormat="1" applyFont="1" applyFill="1" applyBorder="1" applyAlignment="1">
      <alignment horizontal="center"/>
    </xf>
    <xf numFmtId="0" fontId="44" fillId="43" borderId="32" xfId="0" applyFont="1" applyFill="1" applyBorder="1"/>
    <xf numFmtId="0" fontId="44" fillId="42" borderId="33" xfId="0" applyFont="1" applyFill="1" applyBorder="1" applyAlignment="1"/>
    <xf numFmtId="0" fontId="44" fillId="42" borderId="24" xfId="0" applyFont="1" applyFill="1" applyBorder="1"/>
    <xf numFmtId="0" fontId="44" fillId="34" borderId="34" xfId="0" applyFont="1" applyFill="1" applyBorder="1"/>
    <xf numFmtId="0" fontId="36" fillId="0" borderId="10" xfId="0" applyFont="1" applyBorder="1"/>
    <xf numFmtId="0" fontId="36" fillId="34" borderId="35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35" fillId="42" borderId="1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40" borderId="1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35" fillId="34" borderId="12" xfId="0" applyFont="1" applyFill="1" applyBorder="1" applyAlignment="1">
      <alignment horizontal="center" vertical="center" wrapText="1"/>
    </xf>
    <xf numFmtId="0" fontId="6" fillId="35" borderId="0" xfId="0" applyFont="1" applyFill="1" applyBorder="1" applyAlignment="1">
      <alignment horizontal="center" vertical="center"/>
    </xf>
    <xf numFmtId="0" fontId="6" fillId="36" borderId="0" xfId="0" applyFont="1" applyFill="1" applyBorder="1" applyAlignment="1">
      <alignment horizontal="center" vertical="center"/>
    </xf>
    <xf numFmtId="0" fontId="5" fillId="35" borderId="0" xfId="0" applyFont="1" applyFill="1" applyAlignment="1">
      <alignment horizontal="center" vertical="center"/>
    </xf>
    <xf numFmtId="0" fontId="5" fillId="36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35" borderId="0" xfId="0" quotePrefix="1" applyFont="1" applyFill="1" applyAlignment="1">
      <alignment horizontal="center" vertical="center"/>
    </xf>
    <xf numFmtId="0" fontId="6" fillId="35" borderId="0" xfId="0" applyFont="1" applyFill="1" applyAlignment="1">
      <alignment horizontal="center"/>
    </xf>
    <xf numFmtId="0" fontId="38" fillId="35" borderId="0" xfId="0" applyFont="1" applyFill="1" applyAlignment="1">
      <alignment horizontal="center"/>
    </xf>
    <xf numFmtId="0" fontId="38" fillId="35" borderId="0" xfId="0" applyFont="1" applyFill="1" applyAlignment="1">
      <alignment horizontal="center" vertical="center"/>
    </xf>
    <xf numFmtId="0" fontId="3" fillId="35" borderId="0" xfId="0" applyFont="1" applyFill="1" applyAlignment="1">
      <alignment horizontal="center" vertical="center"/>
    </xf>
  </cellXfs>
  <cellStyles count="42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10" xfId="214"/>
    <cellStyle name="60% - Énfasis1 11" xfId="222"/>
    <cellStyle name="60% - Énfasis1 12" xfId="230"/>
    <cellStyle name="60% - Énfasis1 13" xfId="238"/>
    <cellStyle name="60% - Énfasis1 14" xfId="246"/>
    <cellStyle name="60% - Énfasis1 15" xfId="254"/>
    <cellStyle name="60% - Énfasis1 16" xfId="261"/>
    <cellStyle name="60% - Énfasis1 17" xfId="267"/>
    <cellStyle name="60% - Énfasis1 18" xfId="325"/>
    <cellStyle name="60% - Énfasis1 19" xfId="310"/>
    <cellStyle name="60% - Énfasis1 2" xfId="187"/>
    <cellStyle name="60% - Énfasis1 20" xfId="314"/>
    <cellStyle name="60% - Énfasis1 21" xfId="313"/>
    <cellStyle name="60% - Énfasis1 22" xfId="311"/>
    <cellStyle name="60% - Énfasis1 23" xfId="319"/>
    <cellStyle name="60% - Énfasis1 24" xfId="326"/>
    <cellStyle name="60% - Énfasis1 25" xfId="344"/>
    <cellStyle name="60% - Énfasis1 26" xfId="351"/>
    <cellStyle name="60% - Énfasis1 27" xfId="357"/>
    <cellStyle name="60% - Énfasis1 3" xfId="172"/>
    <cellStyle name="60% - Énfasis1 4" xfId="176"/>
    <cellStyle name="60% - Énfasis1 5" xfId="175"/>
    <cellStyle name="60% - Énfasis1 6" xfId="173"/>
    <cellStyle name="60% - Énfasis1 7" xfId="181"/>
    <cellStyle name="60% - Énfasis1 8" xfId="188"/>
    <cellStyle name="60% - Énfasis1 9" xfId="206"/>
    <cellStyle name="60% - Énfasis2" xfId="26" builtinId="36" customBuiltin="1"/>
    <cellStyle name="60% - Énfasis2 10" xfId="253"/>
    <cellStyle name="60% - Énfasis2 11" xfId="260"/>
    <cellStyle name="60% - Énfasis2 12" xfId="266"/>
    <cellStyle name="60% - Énfasis2 13" xfId="272"/>
    <cellStyle name="60% - Énfasis2 14" xfId="277"/>
    <cellStyle name="60% - Énfasis2 15" xfId="281"/>
    <cellStyle name="60% - Énfasis2 16" xfId="285"/>
    <cellStyle name="60% - Énfasis2 17" xfId="289"/>
    <cellStyle name="60% - Énfasis2 18" xfId="329"/>
    <cellStyle name="60% - Énfasis2 19" xfId="332"/>
    <cellStyle name="60% - Énfasis2 2" xfId="191"/>
    <cellStyle name="60% - Énfasis2 20" xfId="343"/>
    <cellStyle name="60% - Énfasis2 21" xfId="350"/>
    <cellStyle name="60% - Énfasis2 22" xfId="356"/>
    <cellStyle name="60% - Énfasis2 23" xfId="362"/>
    <cellStyle name="60% - Énfasis2 24" xfId="367"/>
    <cellStyle name="60% - Énfasis2 25" xfId="371"/>
    <cellStyle name="60% - Énfasis2 26" xfId="375"/>
    <cellStyle name="60% - Énfasis2 27" xfId="379"/>
    <cellStyle name="60% - Énfasis2 3" xfId="194"/>
    <cellStyle name="60% - Énfasis2 4" xfId="205"/>
    <cellStyle name="60% - Énfasis2 5" xfId="213"/>
    <cellStyle name="60% - Énfasis2 6" xfId="221"/>
    <cellStyle name="60% - Énfasis2 7" xfId="229"/>
    <cellStyle name="60% - Énfasis2 8" xfId="237"/>
    <cellStyle name="60% - Énfasis2 9" xfId="245"/>
    <cellStyle name="60% - Énfasis3" xfId="30" builtinId="40" customBuiltin="1"/>
    <cellStyle name="60% - Énfasis3 10" xfId="257"/>
    <cellStyle name="60% - Énfasis3 11" xfId="264"/>
    <cellStyle name="60% - Énfasis3 12" xfId="270"/>
    <cellStyle name="60% - Énfasis3 13" xfId="275"/>
    <cellStyle name="60% - Énfasis3 14" xfId="279"/>
    <cellStyle name="60% - Énfasis3 15" xfId="283"/>
    <cellStyle name="60% - Énfasis3 16" xfId="287"/>
    <cellStyle name="60% - Énfasis3 17" xfId="291"/>
    <cellStyle name="60% - Énfasis3 18" xfId="333"/>
    <cellStyle name="60% - Énfasis3 19" xfId="339"/>
    <cellStyle name="60% - Énfasis3 2" xfId="195"/>
    <cellStyle name="60% - Énfasis3 20" xfId="347"/>
    <cellStyle name="60% - Énfasis3 21" xfId="354"/>
    <cellStyle name="60% - Énfasis3 22" xfId="360"/>
    <cellStyle name="60% - Énfasis3 23" xfId="365"/>
    <cellStyle name="60% - Énfasis3 24" xfId="369"/>
    <cellStyle name="60% - Énfasis3 25" xfId="373"/>
    <cellStyle name="60% - Énfasis3 26" xfId="377"/>
    <cellStyle name="60% - Énfasis3 27" xfId="381"/>
    <cellStyle name="60% - Énfasis3 3" xfId="201"/>
    <cellStyle name="60% - Énfasis3 4" xfId="209"/>
    <cellStyle name="60% - Énfasis3 5" xfId="217"/>
    <cellStyle name="60% - Énfasis3 6" xfId="225"/>
    <cellStyle name="60% - Énfasis3 7" xfId="233"/>
    <cellStyle name="60% - Énfasis3 8" xfId="241"/>
    <cellStyle name="60% - Énfasis3 9" xfId="249"/>
    <cellStyle name="60% - Énfasis4" xfId="34" builtinId="44" customBuiltin="1"/>
    <cellStyle name="60% - Énfasis4 10" xfId="204"/>
    <cellStyle name="60% - Énfasis4 11" xfId="212"/>
    <cellStyle name="60% - Énfasis4 12" xfId="220"/>
    <cellStyle name="60% - Énfasis4 13" xfId="228"/>
    <cellStyle name="60% - Énfasis4 14" xfId="236"/>
    <cellStyle name="60% - Énfasis4 15" xfId="244"/>
    <cellStyle name="60% - Énfasis4 16" xfId="252"/>
    <cellStyle name="60% - Énfasis4 17" xfId="259"/>
    <cellStyle name="60% - Énfasis4 18" xfId="337"/>
    <cellStyle name="60% - Énfasis4 19" xfId="323"/>
    <cellStyle name="60% - Énfasis4 2" xfId="199"/>
    <cellStyle name="60% - Énfasis4 20" xfId="317"/>
    <cellStyle name="60% - Énfasis4 21" xfId="334"/>
    <cellStyle name="60% - Énfasis4 22" xfId="335"/>
    <cellStyle name="60% - Énfasis4 23" xfId="331"/>
    <cellStyle name="60% - Énfasis4 24" xfId="324"/>
    <cellStyle name="60% - Énfasis4 25" xfId="315"/>
    <cellStyle name="60% - Énfasis4 26" xfId="342"/>
    <cellStyle name="60% - Énfasis4 27" xfId="349"/>
    <cellStyle name="60% - Énfasis4 3" xfId="185"/>
    <cellStyle name="60% - Énfasis4 4" xfId="179"/>
    <cellStyle name="60% - Énfasis4 5" xfId="196"/>
    <cellStyle name="60% - Énfasis4 6" xfId="197"/>
    <cellStyle name="60% - Énfasis4 7" xfId="193"/>
    <cellStyle name="60% - Énfasis4 8" xfId="186"/>
    <cellStyle name="60% - Énfasis4 9" xfId="177"/>
    <cellStyle name="60% - Énfasis5" xfId="38" builtinId="48" customBuiltin="1"/>
    <cellStyle name="60% - Énfasis5 10" xfId="265"/>
    <cellStyle name="60% - Énfasis5 11" xfId="271"/>
    <cellStyle name="60% - Énfasis5 12" xfId="276"/>
    <cellStyle name="60% - Énfasis5 13" xfId="280"/>
    <cellStyle name="60% - Énfasis5 14" xfId="284"/>
    <cellStyle name="60% - Énfasis5 15" xfId="288"/>
    <cellStyle name="60% - Énfasis5 16" xfId="292"/>
    <cellStyle name="60% - Énfasis5 17" xfId="294"/>
    <cellStyle name="60% - Énfasis5 18" xfId="341"/>
    <cellStyle name="60% - Énfasis5 19" xfId="348"/>
    <cellStyle name="60% - Énfasis5 2" xfId="203"/>
    <cellStyle name="60% - Énfasis5 20" xfId="355"/>
    <cellStyle name="60% - Énfasis5 21" xfId="361"/>
    <cellStyle name="60% - Énfasis5 22" xfId="366"/>
    <cellStyle name="60% - Énfasis5 23" xfId="370"/>
    <cellStyle name="60% - Énfasis5 24" xfId="374"/>
    <cellStyle name="60% - Énfasis5 25" xfId="378"/>
    <cellStyle name="60% - Énfasis5 26" xfId="382"/>
    <cellStyle name="60% - Énfasis5 27" xfId="384"/>
    <cellStyle name="60% - Énfasis5 3" xfId="211"/>
    <cellStyle name="60% - Énfasis5 4" xfId="219"/>
    <cellStyle name="60% - Énfasis5 5" xfId="227"/>
    <cellStyle name="60% - Énfasis5 6" xfId="235"/>
    <cellStyle name="60% - Énfasis5 7" xfId="243"/>
    <cellStyle name="60% - Énfasis5 8" xfId="251"/>
    <cellStyle name="60% - Énfasis5 9" xfId="258"/>
    <cellStyle name="60% - Énfasis6" xfId="42" builtinId="52" customBuiltin="1"/>
    <cellStyle name="60% - Énfasis6 10" xfId="268"/>
    <cellStyle name="60% - Énfasis6 11" xfId="273"/>
    <cellStyle name="60% - Énfasis6 12" xfId="278"/>
    <cellStyle name="60% - Énfasis6 13" xfId="282"/>
    <cellStyle name="60% - Énfasis6 14" xfId="286"/>
    <cellStyle name="60% - Énfasis6 15" xfId="290"/>
    <cellStyle name="60% - Énfasis6 16" xfId="293"/>
    <cellStyle name="60% - Énfasis6 17" xfId="295"/>
    <cellStyle name="60% - Énfasis6 18" xfId="345"/>
    <cellStyle name="60% - Énfasis6 19" xfId="352"/>
    <cellStyle name="60% - Énfasis6 2" xfId="207"/>
    <cellStyle name="60% - Énfasis6 20" xfId="358"/>
    <cellStyle name="60% - Énfasis6 21" xfId="363"/>
    <cellStyle name="60% - Énfasis6 22" xfId="368"/>
    <cellStyle name="60% - Énfasis6 23" xfId="372"/>
    <cellStyle name="60% - Énfasis6 24" xfId="376"/>
    <cellStyle name="60% - Énfasis6 25" xfId="380"/>
    <cellStyle name="60% - Énfasis6 26" xfId="383"/>
    <cellStyle name="60% - Énfasis6 27" xfId="385"/>
    <cellStyle name="60% - Énfasis6 3" xfId="215"/>
    <cellStyle name="60% - Énfasis6 4" xfId="223"/>
    <cellStyle name="60% - Énfasis6 5" xfId="231"/>
    <cellStyle name="60% - Énfasis6 6" xfId="239"/>
    <cellStyle name="60% - Énfasis6 7" xfId="247"/>
    <cellStyle name="60% - Énfasis6 8" xfId="255"/>
    <cellStyle name="60% - Énfasis6 9" xfId="262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eutral 10" xfId="189"/>
    <cellStyle name="Neutral 11" xfId="202"/>
    <cellStyle name="Neutral 12" xfId="210"/>
    <cellStyle name="Neutral 13" xfId="218"/>
    <cellStyle name="Neutral 14" xfId="226"/>
    <cellStyle name="Neutral 15" xfId="234"/>
    <cellStyle name="Neutral 16" xfId="242"/>
    <cellStyle name="Neutral 17" xfId="250"/>
    <cellStyle name="Neutral 18" xfId="312"/>
    <cellStyle name="Neutral 19" xfId="306"/>
    <cellStyle name="Neutral 2" xfId="174"/>
    <cellStyle name="Neutral 20" xfId="321"/>
    <cellStyle name="Neutral 21" xfId="309"/>
    <cellStyle name="Neutral 22" xfId="318"/>
    <cellStyle name="Neutral 23" xfId="330"/>
    <cellStyle name="Neutral 24" xfId="328"/>
    <cellStyle name="Neutral 25" xfId="336"/>
    <cellStyle name="Neutral 26" xfId="327"/>
    <cellStyle name="Neutral 27" xfId="340"/>
    <cellStyle name="Neutral 3" xfId="168"/>
    <cellStyle name="Neutral 4" xfId="183"/>
    <cellStyle name="Neutral 5" xfId="171"/>
    <cellStyle name="Neutral 6" xfId="180"/>
    <cellStyle name="Neutral 7" xfId="192"/>
    <cellStyle name="Neutral 8" xfId="190"/>
    <cellStyle name="Neutral 9" xfId="198"/>
    <cellStyle name="Normal" xfId="0" builtinId="0"/>
    <cellStyle name="Normal 10" xfId="393"/>
    <cellStyle name="Normal 11" xfId="396"/>
    <cellStyle name="Normal 12" xfId="397"/>
    <cellStyle name="Normal 13" xfId="422"/>
    <cellStyle name="Normal 2" xfId="44"/>
    <cellStyle name="Normal 2 2" xfId="395"/>
    <cellStyle name="Normal 3" xfId="386"/>
    <cellStyle name="Normal 3 2" xfId="398"/>
    <cellStyle name="Normal 3 3" xfId="404"/>
    <cellStyle name="Normal 3 4" xfId="410"/>
    <cellStyle name="Normal 3 5" xfId="416"/>
    <cellStyle name="Normal 4" xfId="387"/>
    <cellStyle name="Normal 4 2" xfId="399"/>
    <cellStyle name="Normal 4 3" xfId="405"/>
    <cellStyle name="Normal 4 4" xfId="411"/>
    <cellStyle name="Normal 4 5" xfId="417"/>
    <cellStyle name="Normal 5" xfId="388"/>
    <cellStyle name="Normal 5 2" xfId="400"/>
    <cellStyle name="Normal 5 3" xfId="406"/>
    <cellStyle name="Normal 5 4" xfId="412"/>
    <cellStyle name="Normal 5 5" xfId="418"/>
    <cellStyle name="Normal 6" xfId="389"/>
    <cellStyle name="Normal 6 2" xfId="401"/>
    <cellStyle name="Normal 6 3" xfId="407"/>
    <cellStyle name="Normal 6 4" xfId="413"/>
    <cellStyle name="Normal 6 5" xfId="419"/>
    <cellStyle name="Normal 7" xfId="390"/>
    <cellStyle name="Normal 7 2" xfId="402"/>
    <cellStyle name="Normal 7 3" xfId="408"/>
    <cellStyle name="Normal 7 4" xfId="414"/>
    <cellStyle name="Normal 7 5" xfId="420"/>
    <cellStyle name="Normal 8" xfId="391"/>
    <cellStyle name="Normal 8 2" xfId="403"/>
    <cellStyle name="Normal 8 3" xfId="409"/>
    <cellStyle name="Normal 8 4" xfId="415"/>
    <cellStyle name="Normal 8 5" xfId="421"/>
    <cellStyle name="Normal 9" xfId="392"/>
    <cellStyle name="Notas" xfId="16" builtinId="10" customBuiltin="1"/>
    <cellStyle name="Notas 2" xfId="394"/>
    <cellStyle name="Porcentaje" xfId="43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0" xfId="50"/>
    <cellStyle name="Título 100" xfId="140"/>
    <cellStyle name="Título 101" xfId="139"/>
    <cellStyle name="Título 102" xfId="141"/>
    <cellStyle name="Título 103" xfId="144"/>
    <cellStyle name="Título 104" xfId="145"/>
    <cellStyle name="Título 105" xfId="146"/>
    <cellStyle name="Título 106" xfId="147"/>
    <cellStyle name="Título 107" xfId="152"/>
    <cellStyle name="Título 108" xfId="153"/>
    <cellStyle name="Título 109" xfId="148"/>
    <cellStyle name="Título 11" xfId="49"/>
    <cellStyle name="Título 110" xfId="150"/>
    <cellStyle name="Título 111" xfId="149"/>
    <cellStyle name="Título 112" xfId="151"/>
    <cellStyle name="Título 113" xfId="154"/>
    <cellStyle name="Título 114" xfId="155"/>
    <cellStyle name="Título 115" xfId="156"/>
    <cellStyle name="Título 116" xfId="157"/>
    <cellStyle name="Título 117" xfId="158"/>
    <cellStyle name="Título 118" xfId="163"/>
    <cellStyle name="Título 119" xfId="164"/>
    <cellStyle name="Título 12" xfId="51"/>
    <cellStyle name="Título 120" xfId="159"/>
    <cellStyle name="Título 121" xfId="161"/>
    <cellStyle name="Título 122" xfId="160"/>
    <cellStyle name="Título 123" xfId="162"/>
    <cellStyle name="Título 124" xfId="165"/>
    <cellStyle name="Título 125" xfId="166"/>
    <cellStyle name="Título 126" xfId="167"/>
    <cellStyle name="Título 127" xfId="169"/>
    <cellStyle name="Título 128" xfId="170"/>
    <cellStyle name="Título 129" xfId="182"/>
    <cellStyle name="Título 13" xfId="54"/>
    <cellStyle name="Título 130" xfId="184"/>
    <cellStyle name="Título 131" xfId="178"/>
    <cellStyle name="Título 132" xfId="200"/>
    <cellStyle name="Título 133" xfId="208"/>
    <cellStyle name="Título 134" xfId="216"/>
    <cellStyle name="Título 135" xfId="224"/>
    <cellStyle name="Título 136" xfId="232"/>
    <cellStyle name="Título 137" xfId="240"/>
    <cellStyle name="Título 138" xfId="248"/>
    <cellStyle name="Título 139" xfId="256"/>
    <cellStyle name="Título 14" xfId="55"/>
    <cellStyle name="Título 140" xfId="263"/>
    <cellStyle name="Título 141" xfId="269"/>
    <cellStyle name="Título 142" xfId="274"/>
    <cellStyle name="Título 143" xfId="296"/>
    <cellStyle name="Título 144" xfId="297"/>
    <cellStyle name="Título 145" xfId="302"/>
    <cellStyle name="Título 146" xfId="303"/>
    <cellStyle name="Título 147" xfId="298"/>
    <cellStyle name="Título 148" xfId="300"/>
    <cellStyle name="Título 149" xfId="299"/>
    <cellStyle name="Título 15" xfId="56"/>
    <cellStyle name="Título 150" xfId="301"/>
    <cellStyle name="Título 151" xfId="304"/>
    <cellStyle name="Título 152" xfId="305"/>
    <cellStyle name="Título 153" xfId="307"/>
    <cellStyle name="Título 154" xfId="308"/>
    <cellStyle name="Título 155" xfId="320"/>
    <cellStyle name="Título 156" xfId="322"/>
    <cellStyle name="Título 157" xfId="316"/>
    <cellStyle name="Título 158" xfId="338"/>
    <cellStyle name="Título 159" xfId="346"/>
    <cellStyle name="Título 16" xfId="57"/>
    <cellStyle name="Título 160" xfId="353"/>
    <cellStyle name="Título 161" xfId="359"/>
    <cellStyle name="Título 162" xfId="364"/>
    <cellStyle name="Título 17" xfId="58"/>
    <cellStyle name="Título 18" xfId="63"/>
    <cellStyle name="Título 19" xfId="65"/>
    <cellStyle name="Título 2" xfId="4" builtinId="17" customBuiltin="1"/>
    <cellStyle name="Título 20" xfId="59"/>
    <cellStyle name="Título 21" xfId="61"/>
    <cellStyle name="Título 22" xfId="60"/>
    <cellStyle name="Título 23" xfId="62"/>
    <cellStyle name="Título 24" xfId="66"/>
    <cellStyle name="Título 25" xfId="67"/>
    <cellStyle name="Título 26" xfId="68"/>
    <cellStyle name="Título 27" xfId="64"/>
    <cellStyle name="Título 28" xfId="69"/>
    <cellStyle name="Título 29" xfId="70"/>
    <cellStyle name="Título 3" xfId="5" builtinId="18" customBuiltin="1"/>
    <cellStyle name="Título 30" xfId="71"/>
    <cellStyle name="Título 31" xfId="72"/>
    <cellStyle name="Título 32" xfId="73"/>
    <cellStyle name="Título 33" xfId="74"/>
    <cellStyle name="Título 34" xfId="76"/>
    <cellStyle name="Título 35" xfId="77"/>
    <cellStyle name="Título 36" xfId="80"/>
    <cellStyle name="Título 37" xfId="82"/>
    <cellStyle name="Título 38" xfId="92"/>
    <cellStyle name="Título 39" xfId="81"/>
    <cellStyle name="Título 4" xfId="45"/>
    <cellStyle name="Título 40" xfId="78"/>
    <cellStyle name="Título 41" xfId="75"/>
    <cellStyle name="Título 42" xfId="85"/>
    <cellStyle name="Título 43" xfId="87"/>
    <cellStyle name="Título 44" xfId="91"/>
    <cellStyle name="Título 45" xfId="93"/>
    <cellStyle name="Título 46" xfId="79"/>
    <cellStyle name="Título 47" xfId="90"/>
    <cellStyle name="Título 48" xfId="86"/>
    <cellStyle name="Título 49" xfId="84"/>
    <cellStyle name="Título 5" xfId="46"/>
    <cellStyle name="Título 50" xfId="88"/>
    <cellStyle name="Título 51" xfId="83"/>
    <cellStyle name="Título 52" xfId="89"/>
    <cellStyle name="Título 53" xfId="94"/>
    <cellStyle name="Título 54" xfId="95"/>
    <cellStyle name="Título 55" xfId="100"/>
    <cellStyle name="Título 56" xfId="101"/>
    <cellStyle name="Título 57" xfId="96"/>
    <cellStyle name="Título 58" xfId="98"/>
    <cellStyle name="Título 59" xfId="97"/>
    <cellStyle name="Título 6" xfId="47"/>
    <cellStyle name="Título 60" xfId="99"/>
    <cellStyle name="Título 61" xfId="102"/>
    <cellStyle name="Título 62" xfId="103"/>
    <cellStyle name="Título 63" xfId="104"/>
    <cellStyle name="Título 64" xfId="105"/>
    <cellStyle name="Título 65" xfId="110"/>
    <cellStyle name="Título 66" xfId="111"/>
    <cellStyle name="Título 67" xfId="106"/>
    <cellStyle name="Título 68" xfId="108"/>
    <cellStyle name="Título 69" xfId="107"/>
    <cellStyle name="Título 7" xfId="52"/>
    <cellStyle name="Título 70" xfId="109"/>
    <cellStyle name="Título 71" xfId="112"/>
    <cellStyle name="Título 72" xfId="113"/>
    <cellStyle name="Título 73" xfId="114"/>
    <cellStyle name="Título 74" xfId="115"/>
    <cellStyle name="Título 75" xfId="119"/>
    <cellStyle name="Título 76" xfId="122"/>
    <cellStyle name="Título 77" xfId="117"/>
    <cellStyle name="Título 78" xfId="118"/>
    <cellStyle name="Título 79" xfId="120"/>
    <cellStyle name="Título 8" xfId="53"/>
    <cellStyle name="Título 80" xfId="124"/>
    <cellStyle name="Título 81" xfId="123"/>
    <cellStyle name="Título 82" xfId="116"/>
    <cellStyle name="Título 83" xfId="121"/>
    <cellStyle name="Título 84" xfId="125"/>
    <cellStyle name="Título 85" xfId="126"/>
    <cellStyle name="Título 86" xfId="131"/>
    <cellStyle name="Título 87" xfId="132"/>
    <cellStyle name="Título 88" xfId="127"/>
    <cellStyle name="Título 89" xfId="129"/>
    <cellStyle name="Título 9" xfId="48"/>
    <cellStyle name="Título 90" xfId="128"/>
    <cellStyle name="Título 91" xfId="130"/>
    <cellStyle name="Título 92" xfId="133"/>
    <cellStyle name="Título 93" xfId="134"/>
    <cellStyle name="Título 94" xfId="135"/>
    <cellStyle name="Título 95" xfId="136"/>
    <cellStyle name="Título 96" xfId="137"/>
    <cellStyle name="Título 97" xfId="142"/>
    <cellStyle name="Título 98" xfId="143"/>
    <cellStyle name="Título 99" xfId="138"/>
    <cellStyle name="Total" xfId="18" builtinId="25" customBuiltin="1"/>
  </cellStyles>
  <dxfs count="1869"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4" tint="0.39997558519241921"/>
        </patternFill>
      </fill>
    </dxf>
    <dxf>
      <border>
        <bottom/>
      </border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39997558519241921"/>
        </patternFill>
      </fill>
    </dxf>
    <dxf>
      <border>
        <bottom/>
      </border>
    </dxf>
    <dxf>
      <fill>
        <patternFill>
          <bgColor theme="3" tint="0.59999389629810485"/>
        </patternFill>
      </fill>
    </dxf>
    <dxf>
      <border>
        <bottom/>
      </border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79998168889431442"/>
        </patternFill>
      </fill>
    </dxf>
    <dxf>
      <border>
        <bottom style="thin">
          <color theme="4" tint="0.39994506668294322"/>
        </bottom>
      </border>
    </dxf>
    <dxf>
      <fill>
        <patternFill>
          <bgColor theme="4" tint="0.399975585192419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border>
        <bottom style="thin">
          <color theme="3" tint="0.59996337778862885"/>
        </bottom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font>
        <color auto="1"/>
      </font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59999389629810485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7" tint="0.39997558519241921"/>
        </patternFill>
      </fill>
    </dxf>
    <dxf>
      <border>
        <bottom style="thin">
          <color theme="7" tint="0.39994506668294322"/>
        </bottom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vertical style="thin">
          <color theme="7" tint="-0.499984740745262"/>
        </vertic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vertical style="thin">
          <color theme="7" tint="-0.499984740745262"/>
        </vertical>
      </border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ont>
        <color theme="7" tint="-0.499984740745262"/>
      </font>
    </dxf>
    <dxf>
      <font>
        <color theme="7" tint="-0.499984740745262"/>
      </font>
    </dxf>
    <dxf>
      <font>
        <color theme="7" tint="-0.499984740745262"/>
      </font>
    </dxf>
    <dxf>
      <font>
        <color theme="7" tint="-0.499984740745262"/>
      </font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bottom/>
      </border>
    </dxf>
    <dxf>
      <border>
        <top style="thin">
          <color theme="3" tint="0.79998168889431442"/>
        </top>
      </border>
    </dxf>
    <dxf>
      <border>
        <bottom style="thin">
          <color theme="3" tint="0.79998168889431442"/>
        </bottom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6699FF"/>
      </font>
    </dxf>
    <dxf>
      <font>
        <color rgb="FF6699FF"/>
      </font>
    </dxf>
    <dxf>
      <font>
        <color rgb="FF6699FF"/>
      </font>
    </dxf>
    <dxf>
      <font>
        <color rgb="FF6699FF"/>
      </font>
    </dxf>
    <dxf>
      <border>
        <horizontal/>
      </border>
    </dxf>
    <dxf>
      <border>
        <right style="thin">
          <color rgb="FF6699FF"/>
        </right>
        <horizontal/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</border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</border>
    </dxf>
    <dxf>
      <font>
        <color theme="3" tint="-0.249977111117893"/>
      </font>
    </dxf>
    <dxf>
      <font>
        <color theme="3" tint="-0.249977111117893"/>
      </font>
    </dxf>
    <dxf>
      <font>
        <color theme="3" tint="-0.249977111117893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  <vertical style="thin">
          <color rgb="FF6699FF"/>
        </vertical>
        <horizontal style="thin">
          <color rgb="FF6699FF"/>
        </horizontal>
      </border>
    </dxf>
    <dxf>
      <border>
        <left style="thin">
          <color theme="3" tint="0.39994506668294322"/>
        </left>
        <top style="thin">
          <color theme="3" tint="0.39994506668294322"/>
        </top>
      </border>
    </dxf>
    <dxf>
      <border>
        <left style="thin">
          <color theme="3" tint="0.39988402966399123"/>
        </left>
        <right style="thin">
          <color theme="3" tint="0.39988402966399123"/>
        </right>
        <top style="thin">
          <color theme="3" tint="0.39988402966399123"/>
        </top>
        <bottom style="thin">
          <color theme="3" tint="0.39988402966399123"/>
        </bottom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fill>
        <patternFill>
          <bgColor theme="8" tint="0.59999389629810485"/>
        </patternFill>
      </fill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rgb="FF92D050"/>
        </left>
        <right style="thin">
          <color rgb="FF92D050"/>
        </right>
        <bottom style="thin">
          <color rgb="FF92D050"/>
        </bottom>
      </border>
    </dxf>
    <dxf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</dxf>
    <dxf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</dxf>
    <dxf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</dxf>
    <dxf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</dxf>
    <dxf>
      <font>
        <color theme="1"/>
      </font>
    </dxf>
    <dxf>
      <font>
        <color theme="1"/>
      </font>
    </dxf>
    <dxf>
      <font>
        <color theme="1"/>
      </font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alignment horizontal="left" readingOrder="0"/>
    </dxf>
    <dxf>
      <border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</border>
    </dxf>
    <dxf>
      <border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</border>
    </dxf>
    <dxf>
      <border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</border>
    </dxf>
    <dxf>
      <border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</border>
    </dxf>
    <dxf>
      <border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A5B9F9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none">
          <bgColor auto="1"/>
        </patternFill>
      </fill>
    </dxf>
    <dxf>
      <border>
        <left/>
      </border>
    </dxf>
    <dxf>
      <font>
        <color rgb="FF333300"/>
      </font>
    </dxf>
    <dxf>
      <border>
        <bottom/>
      </border>
    </dxf>
    <dxf>
      <border>
        <bottom/>
      </border>
    </dxf>
    <dxf>
      <border>
        <left style="medium">
          <color theme="6" tint="-0.499984740745262"/>
        </left>
        <right style="medium">
          <color theme="6" tint="-0.499984740745262"/>
        </right>
        <top style="medium">
          <color theme="6" tint="-0.499984740745262"/>
        </top>
        <bottom style="medium">
          <color theme="6" tint="-0.499984740745262"/>
        </bottom>
        <vertical style="medium">
          <color theme="6" tint="-0.499984740745262"/>
        </vertical>
        <horizontal style="medium">
          <color theme="6" tint="-0.499984740745262"/>
        </horizontal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top/>
        <bottom/>
        <horizontal/>
      </border>
    </dxf>
    <dxf>
      <fill>
        <patternFill patternType="none">
          <bgColor auto="1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sz val="10"/>
      </font>
    </dxf>
    <dxf>
      <font>
        <name val="Calibri"/>
        <scheme val="minor"/>
      </font>
    </dxf>
    <dxf>
      <border>
        <left/>
      </border>
    </dxf>
    <dxf>
      <border>
        <bottom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right style="medium">
          <color theme="3" tint="-0.499984740745262"/>
        </right>
      </border>
    </dxf>
    <dxf>
      <border>
        <bottom/>
      </border>
    </dxf>
    <dxf>
      <alignment horizontal="center" readingOrder="0"/>
    </dxf>
    <dxf>
      <alignment horizontal="center" readingOrder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>
        <left style="medium">
          <color theme="3" tint="-0.499984740745262"/>
        </left>
        <right style="medium">
          <color theme="3" tint="-0.499984740745262"/>
        </right>
      </border>
    </dxf>
    <dxf>
      <border>
        <left style="medium">
          <color theme="3" tint="-0.499984740745262"/>
        </left>
        <right style="medium">
          <color theme="3" tint="-0.499984740745262"/>
        </right>
      </border>
    </dxf>
    <dxf>
      <border>
        <right style="medium">
          <color theme="3" tint="-0.499984740745262"/>
        </right>
      </border>
    </dxf>
    <dxf>
      <border>
        <bottom style="medium">
          <color theme="3" tint="-0.499984740745262"/>
        </bottom>
      </border>
    </dxf>
    <dxf>
      <border>
        <bottom style="medium">
          <color theme="3" tint="-0.499984740745262"/>
        </bottom>
      </border>
    </dxf>
    <dxf>
      <border>
        <right/>
        <bottom/>
      </border>
    </dxf>
    <dxf>
      <border>
        <right/>
        <bottom/>
      </border>
    </dxf>
    <dxf>
      <border>
        <right/>
        <bottom/>
      </border>
    </dxf>
    <dxf>
      <border>
        <right/>
        <bottom/>
      </border>
    </dxf>
    <dxf>
      <border>
        <left/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 style="medium">
          <color theme="3" tint="-0.499984740745262"/>
        </left>
      </border>
    </dxf>
    <dxf>
      <border>
        <left style="medium">
          <color theme="3" tint="-0.499984740745262"/>
        </left>
      </border>
    </dxf>
    <dxf>
      <border>
        <left style="medium">
          <color theme="3" tint="-0.499984740745262"/>
        </left>
        <top style="medium">
          <color theme="3" tint="-0.499984740745262"/>
        </top>
      </border>
    </dxf>
    <dxf>
      <border>
        <left style="medium">
          <color theme="3" tint="-0.499984740745262"/>
        </left>
        <top style="medium">
          <color theme="3" tint="-0.499984740745262"/>
        </top>
      </border>
    </dxf>
    <dxf>
      <border>
        <left style="medium">
          <color theme="3" tint="-0.499984740745262"/>
        </left>
        <right style="medium">
          <color theme="3" tint="-0.499984740745262"/>
        </right>
        <top style="medium">
          <color theme="3" tint="-0.499984740745262"/>
        </top>
      </border>
    </dxf>
    <dxf>
      <border>
        <left style="medium">
          <color theme="3" tint="-0.499984740745262"/>
        </left>
        <right style="medium">
          <color theme="3" tint="-0.499984740745262"/>
        </right>
        <top style="medium">
          <color theme="3" tint="-0.499984740745262"/>
        </top>
      </border>
    </dxf>
    <dxf>
      <border>
        <left/>
        <right/>
      </border>
    </dxf>
    <dxf>
      <border>
        <top style="medium">
          <color theme="3" tint="-0.499984740745262"/>
        </top>
        <bottom style="medium">
          <color theme="3" tint="-0.499984740745262"/>
        </bottom>
      </border>
    </dxf>
    <dxf>
      <border>
        <left style="medium">
          <color theme="3" tint="-0.499984740745262"/>
        </left>
        <right style="medium">
          <color theme="3" tint="-0.499984740745262"/>
        </right>
        <top style="medium">
          <color theme="3" tint="-0.499984740745262"/>
        </top>
        <bottom style="medium">
          <color theme="3" tint="-0.499984740745262"/>
        </bottom>
      </border>
    </dxf>
    <dxf>
      <border>
        <left/>
      </border>
    </dxf>
    <dxf>
      <border>
        <left/>
      </border>
    </dxf>
    <dxf>
      <border>
        <top style="thin">
          <color theme="3" tint="0.79998168889431442"/>
        </top>
      </border>
    </dxf>
    <dxf>
      <border>
        <top style="thin">
          <color theme="3" tint="0.79998168889431442"/>
        </top>
      </border>
    </dxf>
    <dxf>
      <border>
        <left style="thin">
          <color theme="3" tint="0.39994506668294322"/>
        </left>
        <bottom style="thin">
          <color theme="3" tint="0.39994506668294322"/>
        </bottom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bottom style="thin">
          <color theme="4" tint="0.79998168889431442"/>
        </bottom>
      </border>
    </dxf>
    <dxf>
      <border>
        <bottom style="thin">
          <color theme="4" tint="0.79998168889431442"/>
        </bottom>
      </border>
    </dxf>
    <dxf>
      <border>
        <left style="thin">
          <color theme="3" tint="0.39994506668294322"/>
        </left>
        <bottom style="thin">
          <color theme="3" tint="0.39994506668294322"/>
        </bottom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3" tint="0.39994506668294322"/>
        </left>
        <right style="thin">
          <color theme="3" tint="0.39994506668294322"/>
        </right>
        <bottom style="thin">
          <color theme="3" tint="0.39994506668294322"/>
        </bottom>
      </border>
    </dxf>
    <dxf>
      <border>
        <left style="thin">
          <color theme="3" tint="0.39994506668294322"/>
        </left>
        <right style="thin">
          <color theme="3" tint="0.39994506668294322"/>
        </right>
        <bottom style="thin">
          <color theme="3" tint="0.39994506668294322"/>
        </bottom>
      </border>
    </dxf>
    <dxf>
      <border>
        <top/>
        <bottom style="thin">
          <color theme="3" tint="0.39991454817346722"/>
        </bottom>
      </border>
    </dxf>
    <dxf>
      <border>
        <top/>
        <bottom style="thin">
          <color theme="3" tint="0.39991454817346722"/>
        </bottom>
      </border>
    </dxf>
    <dxf>
      <border>
        <right style="thin">
          <color theme="3" tint="0.39991454817346722"/>
        </right>
        <top/>
      </border>
    </dxf>
    <dxf>
      <border>
        <right style="thin">
          <color theme="3" tint="0.39991454817346722"/>
        </right>
        <top/>
      </border>
    </dxf>
    <dxf>
      <border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border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border>
        <left style="thin">
          <color rgb="FF03D70D"/>
        </left>
        <right style="thin">
          <color rgb="FF03D70D"/>
        </right>
        <top style="thin">
          <color rgb="FF03D70D"/>
        </top>
        <bottom style="thin">
          <color rgb="FF03D70D"/>
        </bottom>
        <vertical style="thin">
          <color rgb="FF03D70D"/>
        </vertical>
        <horizontal style="thin">
          <color rgb="FF03D70D"/>
        </horizontal>
      </border>
    </dxf>
    <dxf>
      <border>
        <left style="thin">
          <color rgb="FF03D70D"/>
        </left>
        <right style="thin">
          <color rgb="FF03D70D"/>
        </right>
        <top style="thin">
          <color rgb="FF03D70D"/>
        </top>
        <bottom style="thin">
          <color rgb="FF03D70D"/>
        </bottom>
        <vertical style="thin">
          <color rgb="FF03D70D"/>
        </vertical>
        <horizontal style="thin">
          <color rgb="FF03D70D"/>
        </horizontal>
      </border>
    </dxf>
    <dxf>
      <font>
        <color auto="1"/>
      </font>
    </dxf>
    <dxf>
      <font>
        <color auto="1"/>
      </font>
    </dxf>
    <dxf>
      <fill>
        <patternFill>
          <bgColor rgb="FF4BFF94"/>
        </patternFill>
      </fill>
    </dxf>
    <dxf>
      <fill>
        <patternFill>
          <bgColor rgb="FF4BFF94"/>
        </patternFill>
      </fill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</border>
    </dxf>
    <dxf>
      <fill>
        <patternFill>
          <bgColor rgb="FF03D70D"/>
        </patternFill>
      </fill>
    </dxf>
    <dxf>
      <fill>
        <patternFill>
          <bgColor rgb="FF03D70D"/>
        </patternFill>
      </fill>
    </dxf>
    <dxf>
      <fill>
        <patternFill>
          <bgColor rgb="FF03D70D"/>
        </patternFill>
      </fill>
    </dxf>
    <dxf>
      <fill>
        <patternFill>
          <bgColor rgb="FF00B05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theme="7" tint="-0.499984740745262"/>
        </left>
        <top style="thin">
          <color theme="7" tint="-0.499984740745262"/>
        </top>
        <bottom style="thin">
          <color theme="7" tint="-0.499984740745262"/>
        </bottom>
        <horizontal style="thin">
          <color theme="7" tint="-0.499984740745262"/>
        </horizontal>
      </border>
    </dxf>
    <dxf>
      <border>
        <left style="thin">
          <color theme="7" tint="-0.499984740745262"/>
        </left>
        <top style="thin">
          <color theme="7" tint="-0.499984740745262"/>
        </top>
        <bottom style="thin">
          <color theme="7" tint="-0.499984740745262"/>
        </bottom>
        <horizontal style="thin">
          <color theme="7" tint="-0.499984740745262"/>
        </horizont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  <vertical style="thin">
          <color theme="7" tint="-0.24994659260841701"/>
        </vertical>
        <horizontal style="thin">
          <color theme="7" tint="-0.24994659260841701"/>
        </horizontal>
      </border>
    </dxf>
    <dxf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  <vertical style="thin">
          <color theme="7" tint="-0.24994659260841701"/>
        </vertical>
        <horizontal style="thin">
          <color theme="7" tint="-0.24994659260841701"/>
        </horizontal>
      </border>
    </dxf>
    <dxf>
      <fill>
        <patternFill>
          <bgColor theme="7" tint="0.39997558519241921"/>
        </patternFill>
      </fill>
    </dxf>
    <dxf>
      <fill>
        <patternFill>
          <bgColor theme="7" tint="0.79998168889431442"/>
        </patternFill>
      </fill>
    </dxf>
    <dxf>
      <font>
        <color theme="7" tint="-0.499984740745262"/>
      </font>
    </dxf>
    <dxf>
      <font>
        <color theme="7" tint="-0.499984740745262"/>
      </font>
    </dxf>
    <dxf>
      <font>
        <color theme="7" tint="-0.499984740745262"/>
      </font>
    </dxf>
    <dxf>
      <font>
        <color theme="7" tint="-0.499984740745262"/>
      </font>
    </dxf>
    <dxf>
      <font>
        <color theme="7" tint="-0.499984740745262"/>
      </font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alignment wrapText="0" readingOrder="0"/>
    </dxf>
    <dxf>
      <alignment wrapText="0" readingOrder="0"/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</border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</border>
    </dxf>
    <dxf>
      <border>
        <horizontal/>
      </border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</border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3" tint="0.39997558519241921"/>
      </font>
    </dxf>
    <dxf>
      <font>
        <color theme="3" tint="0.39997558519241921"/>
      </font>
    </dxf>
    <dxf>
      <font>
        <color theme="3" tint="0.39997558519241921"/>
      </font>
    </dxf>
    <dxf>
      <font>
        <color theme="3" tint="0.39997558519241921"/>
      </font>
    </dxf>
    <dxf>
      <font>
        <color theme="3" tint="0.39997558519241921"/>
      </font>
    </dxf>
    <dxf>
      <fill>
        <patternFill>
          <bgColor theme="4" tint="0.79998168889431442"/>
        </patternFill>
      </fill>
    </dxf>
    <dxf>
      <fill>
        <patternFill>
          <bgColor theme="2" tint="-0.749992370372631"/>
        </patternFill>
      </fill>
    </dxf>
    <dxf>
      <fill>
        <patternFill>
          <bgColor theme="2" tint="-0.499984740745262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59999389629810485"/>
        </patternFill>
      </fill>
    </dxf>
    <dxf>
      <fill>
        <patternFill>
          <bgColor theme="4" tint="0.79998168889431442"/>
        </patternFill>
      </fill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  <vertical style="thin">
          <color rgb="FF6699FF"/>
        </vertical>
        <horizontal style="thin">
          <color rgb="FF6699FF"/>
        </horizontal>
      </border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  <vertical style="thin">
          <color rgb="FF6699FF"/>
        </vertical>
        <horizontal style="thin">
          <color rgb="FF6699FF"/>
        </horizontal>
      </border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  <vertical style="thin">
          <color rgb="FF6699FF"/>
        </vertical>
        <horizontal style="thin">
          <color rgb="FF6699FF"/>
        </horizontal>
      </border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  <vertical style="thin">
          <color rgb="FF6699FF"/>
        </vertical>
        <horizontal style="thin">
          <color rgb="FF6699FF"/>
        </horizontal>
      </border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  <vertical style="thin">
          <color rgb="FF6699FF"/>
        </vertical>
        <horizontal style="thin">
          <color rgb="FF6699FF"/>
        </horizontal>
      </border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  <vertical style="thin">
          <color rgb="FF6699FF"/>
        </vertical>
        <horizontal style="thin">
          <color rgb="FF6699FF"/>
        </horizontal>
      </border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  <vertical style="thin">
          <color rgb="FF6699FF"/>
        </vertical>
        <horizontal style="thin">
          <color rgb="FF6699FF"/>
        </horizontal>
      </border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  <vertical style="thin">
          <color rgb="FF6699FF"/>
        </vertical>
        <horizontal style="thin">
          <color rgb="FF6699FF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>
        <left/>
        <right/>
        <top/>
        <bottom/>
      </border>
    </dxf>
    <dxf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 style="thin">
          <color rgb="FFFFC000"/>
        </vertical>
        <horizontal style="thin">
          <color rgb="FFFFC000"/>
        </horizontal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rgb="FFFF99FF"/>
        </patternFill>
      </fill>
    </dxf>
    <dxf>
      <fill>
        <patternFill patternType="solid">
          <bgColor rgb="FF9966FF"/>
        </patternFill>
      </fill>
    </dxf>
    <dxf>
      <fill>
        <patternFill patternType="solid">
          <bgColor rgb="FF33CCFF"/>
        </patternFill>
      </fill>
    </dxf>
    <dxf>
      <fill>
        <patternFill patternType="solid">
          <bgColor rgb="FFCCFF33"/>
        </patternFill>
      </fill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5" tint="-0.24994659260841701"/>
        </left>
        <right style="thin">
          <color theme="5" tint="-0.24994659260841701"/>
        </right>
        <bottom style="thin">
          <color theme="5" tint="-0.24994659260841701"/>
        </bottom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vertical style="thin">
          <color theme="9" tint="-0.24994659260841701"/>
        </vertical>
        <horizontal style="thin">
          <color theme="9" tint="-0.24994659260841701"/>
        </horizontal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9389629810485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</dxf>
    <dxf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</dxf>
    <dxf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</dxf>
    <dxf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</dxf>
    <dxf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</dxf>
    <dxf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</dxf>
    <dxf>
      <fill>
        <patternFill>
          <bgColor rgb="FFE2FAD2"/>
        </patternFill>
      </fill>
    </dxf>
    <dxf>
      <fill>
        <patternFill>
          <bgColor rgb="FFE2FAD2"/>
        </patternFill>
      </fill>
    </dxf>
    <dxf>
      <fill>
        <patternFill>
          <bgColor rgb="FFE2FAD2"/>
        </patternFill>
      </fill>
    </dxf>
    <dxf>
      <fill>
        <patternFill>
          <bgColor rgb="FFE2FAD2"/>
        </patternFill>
      </fill>
    </dxf>
    <dxf>
      <fill>
        <patternFill>
          <bgColor rgb="FFE2FAD2"/>
        </patternFill>
      </fill>
    </dxf>
    <dxf>
      <fill>
        <patternFill>
          <bgColor rgb="FFE2FAD2"/>
        </patternFill>
      </fill>
    </dxf>
    <dxf>
      <border>
        <vertical style="thin">
          <color rgb="FF7030A0"/>
        </vertical>
        <horizontal style="thin">
          <color rgb="FF7030A0"/>
        </horizontal>
      </border>
    </dxf>
    <dxf>
      <border>
        <vertical style="thin">
          <color rgb="FF7030A0"/>
        </vertical>
        <horizontal style="thin">
          <color rgb="FF7030A0"/>
        </horizontal>
      </border>
    </dxf>
    <dxf>
      <border>
        <vertical style="thin">
          <color rgb="FF7030A0"/>
        </vertical>
        <horizontal style="thin">
          <color rgb="FF7030A0"/>
        </horizontal>
      </border>
    </dxf>
    <dxf>
      <border>
        <vertical style="thin">
          <color rgb="FF7030A0"/>
        </vertical>
        <horizontal style="thin">
          <color rgb="FF7030A0"/>
        </horizontal>
      </border>
    </dxf>
    <dxf>
      <border>
        <vertical style="thin">
          <color rgb="FF7030A0"/>
        </vertical>
        <horizontal style="thin">
          <color rgb="FF7030A0"/>
        </horizontal>
      </border>
    </dxf>
    <dxf>
      <border>
        <vertical style="thin">
          <color rgb="FF7030A0"/>
        </vertical>
        <horizontal style="thin">
          <color rgb="FF7030A0"/>
        </horizontal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auto="1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font>
        <b/>
      </font>
    </dxf>
    <dxf>
      <border>
        <left style="thin">
          <color theme="9" tint="0.39994506668294322"/>
        </left>
        <right style="thin">
          <color theme="9" tint="0.39994506668294322"/>
        </right>
        <bottom style="thin">
          <color theme="9" tint="0.39994506668294322"/>
        </bottom>
      </border>
    </dxf>
    <dxf>
      <border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vertical style="thin">
          <color theme="9" tint="0.39991454817346722"/>
        </vertical>
      </border>
    </dxf>
    <dxf>
      <border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border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border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border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border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</border>
    </dxf>
    <dxf>
      <border>
        <left style="medium">
          <color theme="9" tint="0.39994506668294322"/>
        </left>
        <right style="medium">
          <color theme="9" tint="0.39994506668294322"/>
        </right>
        <top style="medium">
          <color theme="9" tint="0.39994506668294322"/>
        </top>
        <bottom style="medium">
          <color theme="9" tint="0.39994506668294322"/>
        </bottom>
        <vertical style="medium">
          <color theme="9" tint="0.39994506668294322"/>
        </vertical>
        <horizontal style="medium">
          <color theme="9" tint="0.39994506668294322"/>
        </horizontal>
      </border>
    </dxf>
    <dxf>
      <border>
        <left style="medium">
          <color theme="9" tint="0.39994506668294322"/>
        </left>
        <right style="medium">
          <color theme="9" tint="0.39994506668294322"/>
        </right>
        <top style="medium">
          <color theme="9" tint="0.39994506668294322"/>
        </top>
        <bottom style="medium">
          <color theme="9" tint="0.39994506668294322"/>
        </bottom>
        <vertical style="medium">
          <color theme="9" tint="0.39994506668294322"/>
        </vertical>
        <horizontal style="medium">
          <color theme="9" tint="0.39994506668294322"/>
        </horizontal>
      </border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ill>
        <patternFill>
          <bgColor rgb="FFA5B9F9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none">
          <bgColor auto="1"/>
        </patternFill>
      </fill>
    </dxf>
    <dxf>
      <border>
        <left/>
      </border>
    </dxf>
    <dxf>
      <font>
        <color rgb="FF333300"/>
      </font>
    </dxf>
    <dxf>
      <border>
        <left/>
        <right/>
        <top/>
        <bottom/>
        <vertical/>
      </border>
    </dxf>
    <dxf>
      <border>
        <left style="medium">
          <color theme="6" tint="-0.499984740745262"/>
        </left>
        <right style="medium">
          <color theme="6" tint="-0.499984740745262"/>
        </right>
        <top style="medium">
          <color theme="6" tint="-0.499984740745262"/>
        </top>
        <bottom style="medium">
          <color theme="6" tint="-0.499984740745262"/>
        </bottom>
        <vertical style="medium">
          <color theme="6" tint="-0.499984740745262"/>
        </vertical>
        <horizontal style="medium">
          <color theme="6" tint="-0.499984740745262"/>
        </horizontal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border>
        <left/>
        <top/>
        <bottom/>
        <horizontal/>
      </border>
    </dxf>
    <dxf>
      <fill>
        <patternFill patternType="none">
          <bgColor auto="1"/>
        </patternFill>
      </fill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alignment horizontal="center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center" readingOrder="0"/>
    </dxf>
    <dxf>
      <numFmt numFmtId="2" formatCode="0.00"/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sz val="10"/>
      </font>
    </dxf>
    <dxf>
      <font>
        <name val="Calibri"/>
        <scheme val="minor"/>
      </font>
    </dxf>
    <dxf>
      <border>
        <left/>
      </border>
    </dxf>
    <dxf>
      <alignment horizontal="right" readingOrder="0"/>
    </dxf>
    <dxf>
      <border>
        <bottom/>
      </border>
    </dxf>
    <dxf>
      <fill>
        <patternFill>
          <bgColor theme="4" tint="0.79998168889431442"/>
        </patternFill>
      </fill>
    </dxf>
    <dxf>
      <border>
        <bottom/>
      </border>
    </dxf>
    <dxf>
      <fill>
        <patternFill>
          <bgColor theme="3" tint="0.79998168889431442"/>
        </patternFill>
      </fill>
    </dxf>
    <dxf>
      <border>
        <right style="medium">
          <color theme="3" tint="-0.499984740745262"/>
        </right>
      </border>
    </dxf>
    <dxf>
      <border>
        <left style="medium">
          <color theme="3" tint="-0.499984740745262"/>
        </left>
        <right style="medium">
          <color theme="3" tint="-0.499984740745262"/>
        </right>
      </border>
    </dxf>
    <dxf>
      <border>
        <left style="medium">
          <color theme="3" tint="-0.499984740745262"/>
        </left>
        <right style="medium">
          <color theme="3" tint="-0.499984740745262"/>
        </right>
      </border>
    </dxf>
    <dxf>
      <border>
        <right style="medium">
          <color theme="3" tint="-0.499984740745262"/>
        </right>
      </border>
    </dxf>
    <dxf>
      <border>
        <right style="medium">
          <color theme="3" tint="-0.499984740745262"/>
        </right>
      </border>
    </dxf>
    <dxf>
      <border>
        <bottom style="medium">
          <color theme="3" tint="-0.499984740745262"/>
        </bottom>
      </border>
    </dxf>
    <dxf>
      <border>
        <right/>
        <bottom/>
      </border>
    </dxf>
    <dxf>
      <border>
        <right/>
        <bottom/>
      </border>
    </dxf>
    <dxf>
      <border>
        <right/>
        <bottom/>
      </border>
    </dxf>
    <dxf>
      <border>
        <left/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 style="medium">
          <color theme="3" tint="-0.499984740745262"/>
        </left>
      </border>
    </dxf>
    <dxf>
      <border>
        <left style="medium">
          <color theme="3" tint="-0.499984740745262"/>
        </left>
      </border>
    </dxf>
    <dxf>
      <border>
        <left style="medium">
          <color theme="3" tint="-0.499984740745262"/>
        </left>
        <right style="medium">
          <color theme="3" tint="-0.499984740745262"/>
        </right>
        <top style="medium">
          <color theme="3" tint="-0.499984740745262"/>
        </top>
      </border>
    </dxf>
    <dxf>
      <border>
        <left style="medium">
          <color theme="3" tint="-0.499984740745262"/>
        </left>
        <right style="medium">
          <color theme="3" tint="-0.499984740745262"/>
        </right>
        <top style="medium">
          <color theme="3" tint="-0.499984740745262"/>
        </top>
      </border>
    </dxf>
    <dxf>
      <border>
        <left/>
        <right/>
      </border>
    </dxf>
    <dxf>
      <border>
        <left style="medium">
          <color theme="3" tint="-0.499984740745262"/>
        </left>
        <right style="medium">
          <color theme="3" tint="-0.499984740745262"/>
        </right>
        <top style="medium">
          <color theme="3" tint="-0.499984740745262"/>
        </top>
        <bottom style="medium">
          <color theme="3" tint="-0.499984740745262"/>
        </bottom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79998168889431442"/>
        </patternFill>
      </fill>
    </dxf>
    <dxf>
      <border>
        <top/>
      </border>
    </dxf>
    <dxf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vertical style="thin">
          <color theme="4" tint="-0.24994659260841701"/>
        </vertical>
        <horizontal style="thin">
          <color theme="4" tint="-0.24994659260841701"/>
        </horizontal>
      </border>
    </dxf>
    <dxf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vertical style="thin">
          <color theme="4" tint="-0.24994659260841701"/>
        </vertical>
        <horizontal style="thin">
          <color theme="4" tint="-0.24994659260841701"/>
        </horizontal>
      </border>
    </dxf>
    <dxf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vertical style="thin">
          <color theme="4" tint="-0.24994659260841701"/>
        </vertical>
        <horizontal style="thin">
          <color theme="4" tint="-0.24994659260841701"/>
        </horizontal>
      </border>
    </dxf>
    <dxf>
      <fill>
        <patternFill>
          <bgColor theme="3" tint="0.399975585192419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</border>
    </dxf>
    <dxf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 style="thin">
          <color theme="3" tint="-0.499984740745262"/>
        </vertical>
      </border>
    </dxf>
    <dxf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 style="thin">
          <color theme="3" tint="-0.499984740745262"/>
        </vertical>
      </border>
    </dxf>
    <dxf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</border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font>
        <color auto="1"/>
      </font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ont>
        <color theme="7" tint="-0.499984740745262"/>
      </font>
    </dxf>
    <dxf>
      <font>
        <color theme="7" tint="-0.499984740745262"/>
      </font>
    </dxf>
    <dxf>
      <font>
        <color theme="7" tint="-0.499984740745262"/>
      </font>
    </dxf>
    <dxf>
      <font>
        <color theme="7" tint="-0.499984740745262"/>
      </font>
    </dxf>
    <dxf>
      <font>
        <color theme="7" tint="-0.499984740745262"/>
      </font>
    </dxf>
    <dxf>
      <font>
        <color theme="7" tint="-0.499984740745262"/>
      </font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ont>
        <color theme="7" tint="-0.499984740745262"/>
      </font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ont>
        <color theme="3" tint="0.39997558519241921"/>
      </font>
    </dxf>
    <dxf>
      <font>
        <color theme="3" tint="-0.249977111117893"/>
      </font>
    </dxf>
    <dxf>
      <fill>
        <patternFill>
          <bgColor theme="4" tint="0.79998168889431442"/>
        </patternFill>
      </fill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  <vertical style="thin">
          <color rgb="FF6699FF"/>
        </vertical>
        <horizontal style="thin">
          <color rgb="FF6699FF"/>
        </horizontal>
      </border>
    </dxf>
    <dxf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 style="thin">
          <color rgb="FFFFC000"/>
        </vertical>
        <horizontal style="thin">
          <color rgb="FFFFC000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none">
          <bgColor auto="1"/>
        </patternFill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alignment horizontal="center" readingOrder="0"/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medium">
          <color theme="8" tint="-0.24994659260841701"/>
        </left>
        <right style="medium">
          <color theme="8" tint="-0.24994659260841701"/>
        </right>
        <top style="medium">
          <color theme="8" tint="-0.24994659260841701"/>
        </top>
        <bottom style="medium">
          <color theme="8" tint="-0.24994659260841701"/>
        </bottom>
      </border>
    </dxf>
    <dxf>
      <border>
        <top style="thin">
          <color theme="3" tint="-0.499984740745262"/>
        </top>
      </border>
    </dxf>
    <dxf>
      <border>
        <top style="thin">
          <color theme="3" tint="-0.499984740745262"/>
        </top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</border>
    </dxf>
    <dxf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 style="thin">
          <color theme="3" tint="-0.499984740745262"/>
        </vertical>
        <horizontal style="thin">
          <color theme="3" tint="-0.499984740745262"/>
        </horizontal>
      </border>
    </dxf>
    <dxf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 style="thin">
          <color theme="3" tint="-0.499984740745262"/>
        </vertical>
        <horizontal style="thin">
          <color theme="3" tint="-0.499984740745262"/>
        </horizontal>
      </border>
    </dxf>
    <dxf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 style="thin">
          <color theme="3" tint="-0.499984740745262"/>
        </vertical>
        <horizontal style="thin">
          <color theme="3" tint="-0.499984740745262"/>
        </horizontal>
      </border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 style="thin">
          <color theme="3" tint="-0.499984740745262"/>
        </vertical>
      </border>
    </dxf>
    <dxf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 style="thin">
          <color theme="3" tint="-0.499984740745262"/>
        </vertical>
      </border>
    </dxf>
    <dxf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 style="thin">
          <color theme="3" tint="-0.499984740745262"/>
        </vertical>
      </border>
    </dxf>
    <dxf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 style="thin">
          <color theme="3" tint="-0.499984740745262"/>
        </vertical>
      </border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border>
        <left style="thin">
          <color theme="3" tint="0.39994506668294322"/>
        </left>
        <right style="thin">
          <color theme="3" tint="0.39994506668294322"/>
        </right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ont>
        <color auto="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color theme="7" tint="-0.499984740745262"/>
      </font>
    </dxf>
    <dxf>
      <fill>
        <patternFill>
          <bgColor theme="7" tint="0.39997558519241921"/>
        </patternFill>
      </fill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font>
        <color rgb="FF6699FF"/>
      </font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  <vertical style="thin">
          <color rgb="FF6699FF"/>
        </vertical>
        <horizontal style="thin">
          <color rgb="FF6699FF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top style="thin">
          <color theme="8" tint="-0.24994659260841701"/>
        </top>
      </border>
    </dxf>
    <dxf>
      <alignment horizontal="left" readingOrder="0"/>
    </dxf>
    <dxf>
      <alignment horizontal="right" readingOrder="0"/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</border>
    </dxf>
    <dxf>
      <fill>
        <patternFill patternType="solid">
          <bgColor theme="8" tint="0.59999389629810485"/>
        </patternFill>
      </fill>
    </dxf>
    <dxf>
      <border>
        <left style="thin">
          <color theme="8" tint="-0.24994659260841701"/>
        </left>
        <right style="thin">
          <color theme="8" tint="-0.24994659260841701"/>
        </right>
      </border>
    </dxf>
    <dxf>
      <border>
        <left style="thin">
          <color theme="8" tint="-0.24994659260841701"/>
        </left>
        <right style="thin">
          <color theme="8" tint="-0.24994659260841701"/>
        </right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medium">
          <color theme="8" tint="-0.24994659260841701"/>
        </left>
        <right style="medium">
          <color theme="8" tint="-0.24994659260841701"/>
        </right>
        <top style="medium">
          <color theme="8" tint="-0.24994659260841701"/>
        </top>
        <bottom style="medium">
          <color theme="8" tint="-0.24994659260841701"/>
        </bottom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9389629810485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border>
        <top/>
      </border>
    </dxf>
    <dxf>
      <border>
        <top/>
      </border>
    </dxf>
    <dxf>
      <border>
        <left/>
      </border>
    </dxf>
    <dxf>
      <border>
        <left/>
      </border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border>
        <left/>
        <bottom style="thin">
          <color theme="3" tint="0.39994506668294322"/>
        </bottom>
      </border>
    </dxf>
    <dxf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 style="thin">
          <color theme="3" tint="-0.499984740745262"/>
        </vertical>
      </border>
    </dxf>
    <dxf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 style="thin">
          <color theme="3" tint="-0.499984740745262"/>
        </vertical>
      </border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</border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theme="3" tint="0.79998168889431442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ont>
        <color theme="7" tint="-0.499984740745262"/>
      </font>
    </dxf>
    <dxf>
      <font>
        <color theme="7" tint="-0.499984740745262"/>
      </font>
    </dxf>
    <dxf>
      <font>
        <color theme="7" tint="-0.499984740745262"/>
      </font>
    </dxf>
    <dxf>
      <font>
        <color theme="7" tint="-0.499984740745262"/>
      </font>
    </dxf>
    <dxf>
      <font>
        <color theme="7" tint="-0.499984740745262"/>
      </font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3" tint="0.39997558519241921"/>
      </font>
    </dxf>
    <dxf>
      <font>
        <color theme="3" tint="0.39997558519241921"/>
      </font>
    </dxf>
    <dxf>
      <font>
        <color theme="3" tint="0.39997558519241921"/>
      </font>
    </dxf>
    <dxf>
      <font>
        <color theme="3" tint="0.39997558519241921"/>
      </font>
    </dxf>
    <dxf>
      <font>
        <color theme="3" tint="0.39997558519241921"/>
      </font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3" tint="0.79998168889431442"/>
        </patternFill>
      </fill>
    </dxf>
    <dxf>
      <border>
        <left style="thin">
          <color theme="5" tint="-0.24994659260841701"/>
        </left>
        <right style="thin">
          <color theme="5" tint="-0.24994659260841701"/>
        </right>
        <bottom style="thin">
          <color theme="5" tint="-0.24994659260841701"/>
        </bottom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8" tint="0.79998168889431442"/>
        </patternFill>
      </fill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ill>
        <patternFill>
          <bgColor theme="8" tint="0.599993896298104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rgb="FFFF6699"/>
        </left>
        <right style="thin">
          <color rgb="FFFF6699"/>
        </right>
        <top style="thin">
          <color rgb="FFFF6699"/>
        </top>
        <bottom style="thin">
          <color rgb="FFFF6699"/>
        </bottom>
        <vertical style="thin">
          <color rgb="FFFF6699"/>
        </vertical>
        <horizontal style="thin">
          <color rgb="FFFF6699"/>
        </horizontal>
      </border>
    </dxf>
    <dxf>
      <fill>
        <patternFill>
          <bgColor rgb="FFE2FAD2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fill>
        <patternFill>
          <bgColor theme="7" tint="0.79998168889431442"/>
        </patternFill>
      </fill>
    </dxf>
    <dxf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 style="thin">
          <color theme="9" tint="0.59996337778862885"/>
        </vertical>
        <horizontal style="thin">
          <color theme="9" tint="0.59996337778862885"/>
        </horizontal>
      </border>
    </dxf>
    <dxf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 style="thin">
          <color theme="9" tint="0.59996337778862885"/>
        </vertical>
        <horizontal style="thin">
          <color theme="9" tint="0.59996337778862885"/>
        </horizontal>
      </border>
    </dxf>
    <dxf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 style="thin">
          <color theme="9" tint="0.59996337778862885"/>
        </vertical>
        <horizontal style="thin">
          <color theme="9" tint="0.59996337778862885"/>
        </horizontal>
      </border>
    </dxf>
    <dxf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 style="thin">
          <color theme="9" tint="0.59996337778862885"/>
        </vertical>
        <horizontal style="thin">
          <color theme="9" tint="0.59996337778862885"/>
        </horizontal>
      </border>
    </dxf>
    <dxf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 style="thin">
          <color theme="9" tint="0.59996337778862885"/>
        </vertical>
        <horizontal style="thin">
          <color theme="9" tint="0.59996337778862885"/>
        </horizontal>
      </border>
    </dxf>
    <dxf>
      <border>
        <left/>
        <right/>
        <bottom/>
      </border>
    </dxf>
    <dxf>
      <border>
        <left/>
        <right/>
        <bottom/>
      </border>
    </dxf>
    <dxf>
      <border>
        <left style="medium">
          <color theme="9" tint="0.59996337778862885"/>
        </left>
        <right style="medium">
          <color theme="9" tint="0.59996337778862885"/>
        </right>
        <top style="medium">
          <color theme="9" tint="0.59996337778862885"/>
        </top>
        <bottom style="medium">
          <color theme="9" tint="0.59996337778862885"/>
        </bottom>
        <vertical style="medium">
          <color theme="9" tint="0.59996337778862885"/>
        </vertical>
        <horizontal style="medium">
          <color theme="9" tint="0.59996337778862885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A5B9F9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none">
          <bgColor auto="1"/>
        </patternFill>
      </fill>
    </dxf>
    <dxf>
      <border>
        <left/>
      </border>
    </dxf>
    <dxf>
      <font>
        <color rgb="FF333300"/>
      </font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left style="medium">
          <color theme="6" tint="-0.499984740745262"/>
        </left>
        <right style="medium">
          <color theme="6" tint="-0.499984740745262"/>
        </right>
        <top style="medium">
          <color theme="6" tint="-0.499984740745262"/>
        </top>
        <bottom style="medium">
          <color theme="6" tint="-0.499984740745262"/>
        </bottom>
        <vertical style="medium">
          <color theme="6" tint="-0.499984740745262"/>
        </vertical>
        <horizontal style="medium">
          <color theme="6" tint="-0.499984740745262"/>
        </horizontal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top/>
        <bottom/>
        <horizontal/>
      </border>
    </dxf>
    <dxf>
      <fill>
        <patternFill patternType="none">
          <bgColor auto="1"/>
        </patternFill>
      </fill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numFmt numFmtId="2" formatCode="0.00"/>
    </dxf>
    <dxf>
      <numFmt numFmtId="2" formatCode="0.00"/>
    </dxf>
    <dxf>
      <fill>
        <patternFill>
          <bgColor theme="8" tint="0.79998168889431442"/>
        </patternFill>
      </fill>
    </dxf>
    <dxf>
      <font>
        <sz val="10"/>
      </font>
    </dxf>
    <dxf>
      <font>
        <name val="Calibri"/>
        <scheme val="minor"/>
      </font>
    </dxf>
    <dxf>
      <border>
        <left/>
      </border>
    </dxf>
    <dxf>
      <alignment horizontal="right" readingOrder="0"/>
    </dxf>
    <dxf>
      <border>
        <bottom/>
      </border>
    </dxf>
    <dxf>
      <fill>
        <patternFill>
          <bgColor theme="4" tint="0.79998168889431442"/>
        </patternFill>
      </fill>
    </dxf>
    <dxf>
      <border>
        <bottom/>
      </border>
    </dxf>
    <dxf>
      <fill>
        <patternFill>
          <bgColor theme="3" tint="0.79998168889431442"/>
        </patternFill>
      </fill>
    </dxf>
    <dxf>
      <border>
        <right style="medium">
          <color theme="3" tint="-0.499984740745262"/>
        </right>
      </border>
    </dxf>
    <dxf>
      <border>
        <left style="medium">
          <color theme="3" tint="-0.499984740745262"/>
        </left>
        <right style="medium">
          <color theme="3" tint="-0.499984740745262"/>
        </right>
      </border>
    </dxf>
    <dxf>
      <border>
        <left style="medium">
          <color theme="3" tint="-0.499984740745262"/>
        </left>
        <right style="medium">
          <color theme="3" tint="-0.499984740745262"/>
        </right>
      </border>
    </dxf>
    <dxf>
      <border>
        <right style="medium">
          <color theme="3" tint="-0.499984740745262"/>
        </right>
      </border>
    </dxf>
    <dxf>
      <border>
        <right style="medium">
          <color theme="3" tint="-0.499984740745262"/>
        </right>
      </border>
    </dxf>
    <dxf>
      <border>
        <bottom style="medium">
          <color theme="3" tint="-0.499984740745262"/>
        </bottom>
      </border>
    </dxf>
    <dxf>
      <border>
        <right/>
        <bottom/>
      </border>
    </dxf>
    <dxf>
      <border>
        <right/>
        <bottom/>
      </border>
    </dxf>
    <dxf>
      <border>
        <right/>
        <bottom/>
      </border>
    </dxf>
    <dxf>
      <border>
        <left/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 style="medium">
          <color theme="3" tint="-0.499984740745262"/>
        </left>
      </border>
    </dxf>
    <dxf>
      <border>
        <left style="medium">
          <color theme="3" tint="-0.499984740745262"/>
        </left>
      </border>
    </dxf>
    <dxf>
      <border>
        <left style="medium">
          <color theme="3" tint="-0.499984740745262"/>
        </left>
        <right style="medium">
          <color theme="3" tint="-0.499984740745262"/>
        </right>
        <top style="medium">
          <color theme="3" tint="-0.499984740745262"/>
        </top>
      </border>
    </dxf>
    <dxf>
      <border>
        <left style="medium">
          <color theme="3" tint="-0.499984740745262"/>
        </left>
        <right style="medium">
          <color theme="3" tint="-0.499984740745262"/>
        </right>
        <top style="medium">
          <color theme="3" tint="-0.499984740745262"/>
        </top>
      </border>
    </dxf>
    <dxf>
      <border>
        <left/>
        <right/>
      </border>
    </dxf>
    <dxf>
      <border>
        <left style="medium">
          <color theme="3" tint="-0.499984740745262"/>
        </left>
        <right style="medium">
          <color theme="3" tint="-0.499984740745262"/>
        </right>
        <top style="medium">
          <color theme="3" tint="-0.499984740745262"/>
        </top>
        <bottom style="medium">
          <color theme="3" tint="-0.499984740745262"/>
        </bottom>
      </border>
    </dxf>
    <dxf>
      <border>
        <top style="thin">
          <color theme="3" tint="0.39991454817346722"/>
        </top>
      </border>
    </dxf>
    <dxf>
      <border>
        <top style="thin">
          <color theme="3" tint="0.39991454817346722"/>
        </top>
      </border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border>
        <bottom style="thin">
          <color theme="3" tint="0.39994506668294322"/>
        </bottom>
      </border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  <horizontal style="thin">
          <color theme="3" tint="-0.24994659260841701"/>
        </horizontal>
      </border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  <horizontal style="thin">
          <color theme="3" tint="-0.24994659260841701"/>
        </horizontal>
      </border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  <horizontal style="thin">
          <color theme="3" tint="-0.24994659260841701"/>
        </horizontal>
      </border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  <horizontal style="thin">
          <color theme="3" tint="-0.24994659260841701"/>
        </horizontal>
      </border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</border>
    </dxf>
    <dxf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thin">
          <color theme="4" tint="-0.24994659260841701"/>
        </vertical>
      </border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border>
        <bottom/>
      </border>
    </dxf>
    <dxf>
      <fill>
        <patternFill>
          <bgColor theme="3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 tint="0.79998168889431442"/>
        </patternFill>
      </fill>
    </dxf>
    <dxf>
      <border>
        <bottom/>
      </border>
    </dxf>
    <dxf>
      <fill>
        <patternFill>
          <bgColor theme="4" tint="0.79998168889431442"/>
        </patternFill>
      </fill>
    </dxf>
    <dxf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 style="thin">
          <color theme="3" tint="-0.499984740745262"/>
        </vertical>
      </border>
    </dxf>
    <dxf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 style="thin">
          <color theme="3" tint="-0.499984740745262"/>
        </vertical>
      </border>
    </dxf>
    <dxf>
      <fill>
        <patternFill>
          <bgColor theme="4" tint="0.79998168889431442"/>
        </patternFill>
      </fill>
    </dxf>
    <dxf>
      <fill>
        <patternFill>
          <bgColor theme="3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4" tint="0.39997558519241921"/>
        </patternFill>
      </fill>
    </dxf>
    <dxf>
      <border>
        <bottom style="thin">
          <color theme="4" tint="0.39994506668294322"/>
        </bottom>
      </border>
    </dxf>
    <dxf>
      <fill>
        <patternFill>
          <bgColor theme="4" tint="0.59999389629810485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auto="1"/>
      </font>
    </dxf>
    <dxf>
      <border>
        <bottom style="thin">
          <color theme="3" tint="0.59996337778862885"/>
        </bottom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fill>
        <patternFill>
          <bgColor theme="3" tint="0.59999389629810485"/>
        </patternFill>
      </fill>
    </dxf>
    <dxf>
      <border>
        <bottom style="thin">
          <color theme="7" tint="0.39994506668294322"/>
        </bottom>
      </border>
    </dxf>
    <dxf>
      <font>
        <color theme="7" tint="-0.499984740745262"/>
      </font>
    </dxf>
    <dxf>
      <font>
        <color theme="7" tint="-0.499984740745262"/>
      </font>
    </dxf>
    <dxf>
      <font>
        <color theme="7" tint="-0.499984740745262"/>
      </font>
    </dxf>
    <dxf>
      <font>
        <color theme="7" tint="-0.499984740745262"/>
      </font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font>
        <color theme="3" tint="-0.249977111117893"/>
      </font>
    </dxf>
    <dxf>
      <font>
        <color theme="3" tint="-0.249977111117893"/>
      </font>
    </dxf>
    <dxf>
      <font>
        <color theme="3" tint="-0.249977111117893"/>
      </font>
    </dxf>
    <dxf>
      <font>
        <color rgb="FF6699FF"/>
      </font>
    </dxf>
    <dxf>
      <font>
        <color rgb="FF6699FF"/>
      </font>
    </dxf>
    <dxf>
      <font>
        <color rgb="FF6699FF"/>
      </font>
    </dxf>
    <dxf>
      <font>
        <color rgb="FF6699FF"/>
      </font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</border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</border>
    </dxf>
    <dxf>
      <border>
        <top style="thin">
          <color rgb="FF6699FF"/>
        </top>
        <bottom style="thin">
          <color rgb="FF6699FF"/>
        </bottom>
        <horizontal/>
      </border>
    </dxf>
    <dxf>
      <border>
        <top style="thin">
          <color rgb="FF6699FF"/>
        </top>
        <bottom style="thin">
          <color rgb="FF6699FF"/>
        </bottom>
        <horizontal/>
      </border>
    </dxf>
    <dxf>
      <border>
        <right style="thin">
          <color rgb="FF6699FF"/>
        </right>
        <top style="thin">
          <color rgb="FF6699FF"/>
        </top>
        <bottom style="thin">
          <color rgb="FF6699FF"/>
        </bottom>
        <horizontal/>
      </border>
    </dxf>
    <dxf>
      <border>
        <right style="thin">
          <color rgb="FF6699FF"/>
        </right>
        <top style="thin">
          <color rgb="FF6699FF"/>
        </top>
        <bottom style="thin">
          <color rgb="FF6699FF"/>
        </bottom>
        <horizontal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  <vertical style="thin">
          <color rgb="FF6699FF"/>
        </vertical>
        <horizontal style="thin">
          <color rgb="FF6699FF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 style="thin">
          <color theme="3" tint="0.39994506668294322"/>
        </left>
        <right style="thin">
          <color theme="3" tint="0.39994506668294322"/>
        </right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0.89999084444715716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/>
        <right/>
        <top/>
        <bottom/>
        <vertical/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border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none">
          <bgColor auto="1"/>
        </patternFill>
      </fill>
    </dxf>
    <dxf>
      <border>
        <left/>
      </border>
    </dxf>
    <dxf>
      <font>
        <color rgb="FF333300"/>
      </font>
    </dxf>
    <dxf>
      <border>
        <vertical style="medium">
          <color theme="6" tint="-0.499984740745262"/>
        </vertical>
        <horizontal style="medium">
          <color theme="6" tint="-0.499984740745262"/>
        </horizontal>
      </border>
    </dxf>
    <dxf>
      <border>
        <right style="medium">
          <color theme="6" tint="-0.499984740745262"/>
        </right>
      </border>
    </dxf>
    <dxf>
      <border>
        <right style="medium">
          <color theme="6" tint="-0.499984740745262"/>
        </right>
      </border>
    </dxf>
    <dxf>
      <border>
        <left style="medium">
          <color theme="6" tint="-0.499984740745262"/>
        </left>
        <right style="medium">
          <color theme="6" tint="-0.499984740745262"/>
        </right>
        <top style="medium">
          <color theme="6" tint="-0.499984740745262"/>
        </top>
        <bottom style="medium">
          <color theme="6" tint="-0.499984740745262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top/>
        <bottom/>
        <horizontal/>
      </border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numFmt numFmtId="2" formatCode="0.00"/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alignment wrapText="1" readingOrder="0"/>
    </dxf>
    <dxf>
      <numFmt numFmtId="2" formatCode="0.00"/>
    </dxf>
    <dxf>
      <numFmt numFmtId="2" formatCode="0.00"/>
    </dxf>
    <dxf>
      <numFmt numFmtId="2" formatCode="0.00"/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sz val="10"/>
      </font>
    </dxf>
    <dxf>
      <font>
        <name val="Calibri"/>
        <scheme val="minor"/>
      </font>
    </dxf>
    <dxf>
      <border>
        <left/>
      </border>
    </dxf>
    <dxf>
      <alignment horizontal="right" readingOrder="0"/>
    </dxf>
    <dxf>
      <border>
        <bottom/>
      </border>
    </dxf>
    <dxf>
      <fill>
        <patternFill>
          <bgColor theme="4" tint="0.79998168889431442"/>
        </patternFill>
      </fill>
    </dxf>
    <dxf>
      <border>
        <bottom/>
      </border>
    </dxf>
    <dxf>
      <fill>
        <patternFill>
          <bgColor theme="3" tint="0.79998168889431442"/>
        </patternFill>
      </fill>
    </dxf>
    <dxf>
      <border>
        <left style="medium">
          <color theme="3" tint="-0.499984740745262"/>
        </left>
        <right style="medium">
          <color theme="3" tint="-0.499984740745262"/>
        </right>
      </border>
    </dxf>
    <dxf>
      <border>
        <left style="medium">
          <color theme="3" tint="-0.499984740745262"/>
        </left>
        <right style="medium">
          <color theme="3" tint="-0.499984740745262"/>
        </right>
      </border>
    </dxf>
    <dxf>
      <border>
        <right style="medium">
          <color theme="3" tint="-0.499984740745262"/>
        </right>
      </border>
    </dxf>
    <dxf>
      <border>
        <bottom style="medium">
          <color theme="3" tint="-0.499984740745262"/>
        </bottom>
      </border>
    </dxf>
    <dxf>
      <border>
        <right/>
        <bottom/>
      </border>
    </dxf>
    <dxf>
      <border>
        <right/>
        <bottom/>
      </border>
    </dxf>
    <dxf>
      <border>
        <right/>
        <bottom/>
      </border>
    </dxf>
    <dxf>
      <border>
        <left/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 style="medium">
          <color theme="3" tint="-0.499984740745262"/>
        </left>
      </border>
    </dxf>
    <dxf>
      <border>
        <left style="medium">
          <color theme="3" tint="-0.499984740745262"/>
        </left>
      </border>
    </dxf>
    <dxf>
      <border>
        <left style="medium">
          <color theme="3" tint="-0.499984740745262"/>
        </left>
        <right style="medium">
          <color theme="3" tint="-0.499984740745262"/>
        </right>
        <top style="medium">
          <color theme="3" tint="-0.499984740745262"/>
        </top>
      </border>
    </dxf>
    <dxf>
      <border>
        <left style="medium">
          <color theme="3" tint="-0.499984740745262"/>
        </left>
        <right style="medium">
          <color theme="3" tint="-0.499984740745262"/>
        </right>
        <top style="medium">
          <color theme="3" tint="-0.499984740745262"/>
        </top>
      </border>
    </dxf>
    <dxf>
      <border>
        <left/>
        <right/>
      </border>
    </dxf>
    <dxf>
      <border>
        <left style="medium">
          <color theme="3" tint="-0.499984740745262"/>
        </left>
        <right style="medium">
          <color theme="3" tint="-0.499984740745262"/>
        </right>
        <top style="medium">
          <color theme="3" tint="-0.499984740745262"/>
        </top>
        <bottom style="medium">
          <color theme="3" tint="-0.499984740745262"/>
        </bottom>
      </border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top/>
      </border>
    </dxf>
    <dxf>
      <border>
        <top/>
      </border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border>
        <bottom/>
      </border>
    </dxf>
    <dxf>
      <border>
        <left style="thin">
          <color theme="3" tint="0.39976195562608724"/>
        </left>
        <right style="thin">
          <color theme="3" tint="0.39976195562608724"/>
        </right>
        <top style="thin">
          <color theme="3" tint="0.39976195562608724"/>
        </top>
        <bottom style="thin">
          <color theme="3" tint="0.39976195562608724"/>
        </bottom>
        <vertical style="thin">
          <color theme="3" tint="0.39976195562608724"/>
        </vertical>
        <horizontal style="thin">
          <color theme="3" tint="0.39976195562608724"/>
        </horizontal>
      </border>
    </dxf>
    <dxf>
      <border>
        <left style="thin">
          <color theme="3" tint="0.39976195562608724"/>
        </left>
        <right style="thin">
          <color theme="3" tint="0.39976195562608724"/>
        </right>
        <top style="thin">
          <color theme="3" tint="0.39976195562608724"/>
        </top>
        <bottom style="thin">
          <color theme="3" tint="0.39976195562608724"/>
        </bottom>
        <vertical style="thin">
          <color theme="3" tint="0.39976195562608724"/>
        </vertical>
        <horizontal style="thin">
          <color theme="3" tint="0.39976195562608724"/>
        </horizontal>
      </border>
    </dxf>
    <dxf>
      <border>
        <left style="thin">
          <color theme="3" tint="0.39976195562608724"/>
        </left>
        <right style="thin">
          <color theme="3" tint="0.39976195562608724"/>
        </right>
        <top style="thin">
          <color theme="3" tint="0.39976195562608724"/>
        </top>
        <bottom style="thin">
          <color theme="3" tint="0.39976195562608724"/>
        </bottom>
        <vertical style="thin">
          <color theme="3" tint="0.39976195562608724"/>
        </vertical>
        <horizontal style="thin">
          <color theme="3" tint="0.39976195562608724"/>
        </horizontal>
      </border>
    </dxf>
    <dxf>
      <border>
        <left style="thin">
          <color theme="3" tint="0.39976195562608724"/>
        </left>
        <right style="thin">
          <color theme="3" tint="0.39976195562608724"/>
        </right>
        <top style="thin">
          <color theme="3" tint="0.39976195562608724"/>
        </top>
        <bottom style="thin">
          <color theme="3" tint="0.39976195562608724"/>
        </bottom>
        <vertical style="thin">
          <color theme="3" tint="0.39976195562608724"/>
        </vertical>
        <horizontal style="thin">
          <color theme="3" tint="0.39976195562608724"/>
        </horizontal>
      </border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border>
        <left style="thin">
          <color theme="3" tint="0.39979247413556324"/>
        </left>
        <right style="thin">
          <color theme="3" tint="0.39979247413556324"/>
        </right>
        <top style="thin">
          <color theme="3" tint="0.39979247413556324"/>
        </top>
        <bottom style="thin">
          <color theme="3" tint="0.39979247413556324"/>
        </bottom>
        <vertical style="thin">
          <color theme="3" tint="0.39979247413556324"/>
        </vertical>
        <horizontal style="thin">
          <color theme="3" tint="0.39979247413556324"/>
        </horizontal>
      </border>
    </dxf>
    <dxf>
      <border>
        <left style="thin">
          <color theme="3" tint="0.39979247413556324"/>
        </left>
        <right style="thin">
          <color theme="3" tint="0.39979247413556324"/>
        </right>
        <top style="thin">
          <color theme="3" tint="0.39979247413556324"/>
        </top>
        <bottom style="thin">
          <color theme="3" tint="0.39979247413556324"/>
        </bottom>
        <vertical style="thin">
          <color theme="3" tint="0.39979247413556324"/>
        </vertical>
        <horizontal style="thin">
          <color theme="3" tint="0.39979247413556324"/>
        </horizontal>
      </border>
    </dxf>
    <dxf>
      <border>
        <left style="thin">
          <color theme="3" tint="0.39979247413556324"/>
        </left>
        <right style="thin">
          <color theme="3" tint="0.39979247413556324"/>
        </right>
        <top style="thin">
          <color theme="3" tint="0.39979247413556324"/>
        </top>
        <bottom style="thin">
          <color theme="3" tint="0.39979247413556324"/>
        </bottom>
        <vertical style="thin">
          <color theme="3" tint="0.39979247413556324"/>
        </vertical>
        <horizontal style="thin">
          <color theme="3" tint="0.3997924741355632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3" tint="0.39985351115451523"/>
        </left>
        <right style="thin">
          <color theme="3" tint="0.39985351115451523"/>
        </right>
        <top style="thin">
          <color theme="3" tint="0.39985351115451523"/>
        </top>
        <bottom style="thin">
          <color theme="3" tint="0.39985351115451523"/>
        </bottom>
        <vertical style="thin">
          <color theme="3" tint="0.39985351115451523"/>
        </vertical>
        <horizontal style="thin">
          <color theme="3" tint="0.39985351115451523"/>
        </horizontal>
      </border>
    </dxf>
    <dxf>
      <border>
        <left style="thin">
          <color theme="3" tint="0.39985351115451523"/>
        </left>
        <right style="thin">
          <color theme="3" tint="0.39985351115451523"/>
        </right>
        <top style="thin">
          <color theme="3" tint="0.39985351115451523"/>
        </top>
        <bottom style="thin">
          <color theme="3" tint="0.39985351115451523"/>
        </bottom>
        <vertical style="thin">
          <color theme="3" tint="0.39985351115451523"/>
        </vertical>
        <horizontal style="thin">
          <color theme="3" tint="0.39985351115451523"/>
        </horizontal>
      </border>
    </dxf>
    <dxf>
      <border>
        <left style="thin">
          <color theme="3" tint="0.39985351115451523"/>
        </left>
        <right style="thin">
          <color theme="3" tint="0.39985351115451523"/>
        </right>
        <top style="thin">
          <color theme="3" tint="0.39985351115451523"/>
        </top>
        <bottom style="thin">
          <color theme="3" tint="0.39985351115451523"/>
        </bottom>
        <vertical style="thin">
          <color theme="3" tint="0.39985351115451523"/>
        </vertical>
        <horizontal style="thin">
          <color theme="3" tint="0.39985351115451523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3" tint="0.39985351115451523"/>
        </left>
        <right style="thin">
          <color theme="3" tint="0.39985351115451523"/>
        </right>
        <top style="thin">
          <color theme="3" tint="0.39985351115451523"/>
        </top>
        <bottom style="thin">
          <color theme="3" tint="0.39985351115451523"/>
        </bottom>
        <vertical style="thin">
          <color theme="3" tint="0.39985351115451523"/>
        </vertical>
        <horizontal style="thin">
          <color theme="3" tint="0.39985351115451523"/>
        </horizontal>
      </border>
    </dxf>
    <dxf>
      <border>
        <left style="thin">
          <color theme="3" tint="0.39985351115451523"/>
        </left>
        <right style="thin">
          <color theme="3" tint="0.39985351115451523"/>
        </right>
        <top style="thin">
          <color theme="3" tint="0.39985351115451523"/>
        </top>
        <bottom style="thin">
          <color theme="3" tint="0.39985351115451523"/>
        </bottom>
        <vertical style="thin">
          <color theme="3" tint="0.39985351115451523"/>
        </vertical>
        <horizontal style="thin">
          <color theme="3" tint="0.39985351115451523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88402966399123"/>
        </left>
        <right style="thin">
          <color theme="3" tint="0.39988402966399123"/>
        </right>
        <top style="thin">
          <color theme="3" tint="0.39988402966399123"/>
        </top>
        <bottom style="thin">
          <color theme="3" tint="0.39988402966399123"/>
        </bottom>
        <vertical style="thin">
          <color theme="3" tint="0.39988402966399123"/>
        </vertical>
        <horizontal style="thin">
          <color theme="3" tint="0.39988402966399123"/>
        </horizontal>
      </border>
    </dxf>
    <dxf>
      <border>
        <left style="thin">
          <color theme="3" tint="0.39988402966399123"/>
        </left>
        <right style="thin">
          <color theme="3" tint="0.39988402966399123"/>
        </right>
        <top style="thin">
          <color theme="3" tint="0.39988402966399123"/>
        </top>
        <bottom style="thin">
          <color theme="3" tint="0.39988402966399123"/>
        </bottom>
        <vertical style="thin">
          <color theme="3" tint="0.39988402966399123"/>
        </vertical>
        <horizontal style="thin">
          <color theme="3" tint="0.39988402966399123"/>
        </horizontal>
      </border>
    </dxf>
    <dxf>
      <border>
        <left style="thin">
          <color theme="3" tint="0.39988402966399123"/>
        </left>
        <right style="thin">
          <color theme="3" tint="0.39988402966399123"/>
        </right>
        <top style="thin">
          <color theme="3" tint="0.39988402966399123"/>
        </top>
        <bottom style="thin">
          <color theme="3" tint="0.39988402966399123"/>
        </bottom>
        <vertical style="thin">
          <color theme="3" tint="0.39988402966399123"/>
        </vertical>
        <horizontal style="thin">
          <color theme="3" tint="0.39988402966399123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bottom style="thin">
          <color theme="3" tint="0.39991454817346722"/>
        </bottom>
      </border>
    </dxf>
    <dxf>
      <border>
        <bottom style="thin">
          <color theme="3" tint="0.39991454817346722"/>
        </bottom>
      </border>
    </dxf>
    <dxf>
      <border>
        <bottom style="thin">
          <color theme="3" tint="0.39991454817346722"/>
        </bottom>
      </border>
    </dxf>
    <dxf>
      <border>
        <bottom style="thin">
          <color theme="3" tint="0.39991454817346722"/>
        </bottom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left style="thin">
          <color theme="3" tint="0.39988402966399123"/>
        </left>
        <right style="thin">
          <color theme="3" tint="0.39988402966399123"/>
        </right>
        <top style="thin">
          <color theme="3" tint="0.39988402966399123"/>
        </top>
        <bottom style="thin">
          <color theme="3" tint="0.39988402966399123"/>
        </bottom>
        <vertical style="thin">
          <color theme="3" tint="0.39988402966399123"/>
        </vertical>
        <horizontal style="thin">
          <color theme="3" tint="0.39988402966399123"/>
        </horizontal>
      </border>
    </dxf>
    <dxf>
      <border>
        <left style="thin">
          <color theme="3" tint="0.39988402966399123"/>
        </left>
        <right style="thin">
          <color theme="3" tint="0.39988402966399123"/>
        </right>
        <top style="thin">
          <color theme="3" tint="0.39988402966399123"/>
        </top>
        <bottom style="thin">
          <color theme="3" tint="0.39988402966399123"/>
        </bottom>
        <vertical style="thin">
          <color theme="3" tint="0.39988402966399123"/>
        </vertical>
        <horizontal style="thin">
          <color theme="3" tint="0.39988402966399123"/>
        </horizontal>
      </border>
    </dxf>
    <dxf>
      <border>
        <left style="thin">
          <color theme="3" tint="0.39988402966399123"/>
        </left>
        <right style="thin">
          <color theme="3" tint="0.39988402966399123"/>
        </right>
        <top style="thin">
          <color theme="3" tint="0.39988402966399123"/>
        </top>
        <bottom style="thin">
          <color theme="3" tint="0.39988402966399123"/>
        </bottom>
        <vertical style="thin">
          <color theme="3" tint="0.39988402966399123"/>
        </vertical>
        <horizontal style="thin">
          <color theme="3" tint="0.39988402966399123"/>
        </horizontal>
      </border>
    </dxf>
    <dxf>
      <border>
        <left style="thin">
          <color theme="3" tint="0.39988402966399123"/>
        </left>
        <right style="thin">
          <color theme="3" tint="0.39988402966399123"/>
        </right>
        <top style="thin">
          <color theme="3" tint="0.39988402966399123"/>
        </top>
        <bottom style="thin">
          <color theme="3" tint="0.39988402966399123"/>
        </bottom>
        <vertical style="thin">
          <color theme="3" tint="0.39988402966399123"/>
        </vertical>
        <horizontal style="thin">
          <color theme="3" tint="0.39988402966399123"/>
        </horizontal>
      </border>
    </dxf>
    <dxf>
      <border>
        <left style="thin">
          <color theme="3" tint="0.39988402966399123"/>
        </left>
        <right style="thin">
          <color theme="3" tint="0.39988402966399123"/>
        </right>
        <top style="thin">
          <color theme="3" tint="0.39988402966399123"/>
        </top>
        <bottom style="thin">
          <color theme="3" tint="0.39988402966399123"/>
        </bottom>
        <vertical style="thin">
          <color theme="3" tint="0.39988402966399123"/>
        </vertical>
        <horizontal style="thin">
          <color theme="3" tint="0.39988402966399123"/>
        </horizontal>
      </border>
    </dxf>
    <dxf>
      <border>
        <left style="thin">
          <color theme="3" tint="0.39988402966399123"/>
        </left>
        <right style="thin">
          <color theme="3" tint="0.39988402966399123"/>
        </right>
        <top style="thin">
          <color theme="3" tint="0.39988402966399123"/>
        </top>
        <bottom style="thin">
          <color theme="3" tint="0.39988402966399123"/>
        </bottom>
        <vertical style="thin">
          <color theme="3" tint="0.39988402966399123"/>
        </vertical>
        <horizontal style="thin">
          <color theme="3" tint="0.39988402966399123"/>
        </horizontal>
      </border>
    </dxf>
    <dxf>
      <border>
        <top/>
      </border>
    </dxf>
    <dxf>
      <border>
        <top/>
      </border>
    </dxf>
    <dxf>
      <border>
        <left style="thin">
          <color theme="3" tint="0.39976195562608724"/>
        </left>
        <right style="thin">
          <color theme="3" tint="0.39976195562608724"/>
        </right>
        <top style="thin">
          <color theme="3" tint="0.39976195562608724"/>
        </top>
        <bottom style="thin">
          <color theme="3" tint="0.39976195562608724"/>
        </bottom>
        <vertical style="thin">
          <color theme="3" tint="0.39976195562608724"/>
        </vertical>
      </border>
    </dxf>
    <dxf>
      <border>
        <left style="thin">
          <color theme="3" tint="0.39982299264503923"/>
        </left>
        <right style="thin">
          <color theme="3" tint="0.39982299264503923"/>
        </right>
        <top style="thin">
          <color theme="3" tint="0.39982299264503923"/>
        </top>
        <bottom style="thin">
          <color theme="3" tint="0.39982299264503923"/>
        </bottom>
        <vertical style="thin">
          <color theme="3" tint="0.39982299264503923"/>
        </vertical>
        <horizontal style="thin">
          <color theme="3" tint="0.39982299264503923"/>
        </horizontal>
      </border>
    </dxf>
    <dxf>
      <border>
        <left style="thin">
          <color theme="3" tint="0.39982299264503923"/>
        </left>
        <right style="thin">
          <color theme="3" tint="0.39982299264503923"/>
        </right>
        <top style="thin">
          <color theme="3" tint="0.39982299264503923"/>
        </top>
        <bottom style="thin">
          <color theme="3" tint="0.39982299264503923"/>
        </bottom>
        <vertical style="thin">
          <color theme="3" tint="0.39982299264503923"/>
        </vertical>
        <horizontal style="thin">
          <color theme="3" tint="0.39982299264503923"/>
        </horizontal>
      </border>
    </dxf>
    <dxf>
      <border>
        <left style="thin">
          <color theme="3" tint="0.39982299264503923"/>
        </left>
        <right style="thin">
          <color theme="3" tint="0.39982299264503923"/>
        </right>
        <top style="thin">
          <color theme="3" tint="0.39982299264503923"/>
        </top>
        <bottom style="thin">
          <color theme="3" tint="0.39982299264503923"/>
        </bottom>
        <vertical style="thin">
          <color theme="3" tint="0.39982299264503923"/>
        </vertical>
        <horizontal style="thin">
          <color theme="3" tint="0.39982299264503923"/>
        </horizontal>
      </border>
    </dxf>
    <dxf>
      <border>
        <left style="thin">
          <color theme="3" tint="0.39979247413556324"/>
        </left>
        <right style="thin">
          <color theme="3" tint="0.39979247413556324"/>
        </right>
        <top style="thin">
          <color theme="3" tint="0.39979247413556324"/>
        </top>
        <bottom style="thin">
          <color theme="3" tint="0.39979247413556324"/>
        </bottom>
      </border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bottom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left style="thin">
          <color theme="3" tint="0.39982299264503923"/>
        </left>
        <right style="thin">
          <color theme="3" tint="0.39982299264503923"/>
        </right>
        <top style="thin">
          <color theme="3" tint="0.39982299264503923"/>
        </top>
        <bottom style="thin">
          <color theme="3" tint="0.39982299264503923"/>
        </bottom>
        <vertical style="thin">
          <color theme="3" tint="0.39982299264503923"/>
        </vertical>
        <horizontal style="thin">
          <color theme="3" tint="0.39982299264503923"/>
        </horizontal>
      </border>
    </dxf>
    <dxf>
      <border>
        <left style="thin">
          <color theme="3" tint="0.39982299264503923"/>
        </left>
        <right style="thin">
          <color theme="3" tint="0.39982299264503923"/>
        </right>
        <top style="thin">
          <color theme="3" tint="0.39982299264503923"/>
        </top>
        <bottom style="thin">
          <color theme="3" tint="0.39982299264503923"/>
        </bottom>
        <vertical style="thin">
          <color theme="3" tint="0.39982299264503923"/>
        </vertical>
        <horizontal style="thin">
          <color theme="3" tint="0.39982299264503923"/>
        </horizontal>
      </border>
    </dxf>
    <dxf>
      <border>
        <left style="thin">
          <color theme="3" tint="0.39982299264503923"/>
        </left>
        <right style="thin">
          <color theme="3" tint="0.39982299264503923"/>
        </right>
        <top style="thin">
          <color theme="3" tint="0.39982299264503923"/>
        </top>
        <bottom style="thin">
          <color theme="3" tint="0.39982299264503923"/>
        </bottom>
        <vertical style="thin">
          <color theme="3" tint="0.39982299264503923"/>
        </vertical>
        <horizontal style="thin">
          <color theme="3" tint="0.39982299264503923"/>
        </horizontal>
      </border>
    </dxf>
    <dxf>
      <border>
        <left style="thin">
          <color theme="3" tint="0.39982299264503923"/>
        </left>
        <right style="thin">
          <color theme="3" tint="0.39982299264503923"/>
        </right>
        <top style="thin">
          <color theme="3" tint="0.39982299264503923"/>
        </top>
        <bottom style="thin">
          <color theme="3" tint="0.39982299264503923"/>
        </bottom>
        <vertical style="thin">
          <color theme="3" tint="0.39982299264503923"/>
        </vertical>
        <horizontal style="thin">
          <color theme="3" tint="0.39982299264503923"/>
        </horizontal>
      </border>
    </dxf>
    <dxf>
      <border>
        <left style="thin">
          <color theme="3" tint="0.39985351115451523"/>
        </left>
        <right style="thin">
          <color theme="3" tint="0.39985351115451523"/>
        </right>
        <top style="thin">
          <color theme="3" tint="0.39985351115451523"/>
        </top>
        <bottom style="thin">
          <color theme="3" tint="0.39985351115451523"/>
        </bottom>
        <vertical style="thin">
          <color theme="3" tint="0.39985351115451523"/>
        </vertical>
        <horizontal style="thin">
          <color theme="3" tint="0.39985351115451523"/>
        </horizontal>
      </border>
    </dxf>
    <dxf>
      <border>
        <left style="thin">
          <color theme="3" tint="0.39985351115451523"/>
        </left>
        <right style="thin">
          <color theme="3" tint="0.39985351115451523"/>
        </right>
        <top style="thin">
          <color theme="3" tint="0.39985351115451523"/>
        </top>
        <bottom style="thin">
          <color theme="3" tint="0.39985351115451523"/>
        </bottom>
        <vertical style="thin">
          <color theme="3" tint="0.39985351115451523"/>
        </vertical>
        <horizontal style="thin">
          <color theme="3" tint="0.39985351115451523"/>
        </horizontal>
      </border>
    </dxf>
    <dxf>
      <border>
        <left style="thin">
          <color theme="3" tint="0.39985351115451523"/>
        </left>
        <right style="thin">
          <color theme="3" tint="0.39985351115451523"/>
        </right>
        <top style="thin">
          <color theme="3" tint="0.39985351115451523"/>
        </top>
        <bottom style="thin">
          <color theme="3" tint="0.39985351115451523"/>
        </bottom>
        <vertical style="thin">
          <color theme="3" tint="0.39985351115451523"/>
        </vertical>
        <horizontal style="thin">
          <color theme="3" tint="0.39985351115451523"/>
        </horizontal>
      </border>
    </dxf>
    <dxf>
      <fill>
        <patternFill>
          <bgColor theme="4" tint="0.79998168889431442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88402966399123"/>
        </left>
        <right style="thin">
          <color theme="3" tint="0.39988402966399123"/>
        </right>
        <top style="thin">
          <color theme="3" tint="0.39988402966399123"/>
        </top>
        <bottom style="thin">
          <color theme="3" tint="0.39988402966399123"/>
        </bottom>
        <vertical style="thin">
          <color theme="3" tint="0.39988402966399123"/>
        </vertical>
        <horizontal style="thin">
          <color theme="3" tint="0.39988402966399123"/>
        </horizontal>
      </border>
    </dxf>
    <dxf>
      <border>
        <left style="thin">
          <color theme="3" tint="0.39988402966399123"/>
        </left>
        <right style="thin">
          <color theme="3" tint="0.39988402966399123"/>
        </right>
        <top style="thin">
          <color theme="3" tint="0.39988402966399123"/>
        </top>
        <bottom style="thin">
          <color theme="3" tint="0.39988402966399123"/>
        </bottom>
        <vertical style="thin">
          <color theme="3" tint="0.39988402966399123"/>
        </vertical>
        <horizontal style="thin">
          <color theme="3" tint="0.39988402966399123"/>
        </horizontal>
      </border>
    </dxf>
    <dxf>
      <border>
        <left style="thin">
          <color theme="3" tint="0.39988402966399123"/>
        </left>
        <right style="thin">
          <color theme="3" tint="0.39988402966399123"/>
        </right>
        <top style="thin">
          <color theme="3" tint="0.39988402966399123"/>
        </top>
        <bottom style="thin">
          <color theme="3" tint="0.39988402966399123"/>
        </bottom>
        <vertical style="thin">
          <color theme="3" tint="0.39988402966399123"/>
        </vertical>
        <horizontal style="thin">
          <color theme="3" tint="0.39988402966399123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bottom/>
      </border>
    </dxf>
    <dxf>
      <border>
        <vertical/>
      </border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fill>
        <patternFill>
          <bgColor theme="2" tint="-0.249977111117893"/>
        </patternFill>
      </fill>
    </dxf>
    <dxf>
      <fill>
        <patternFill>
          <bgColor theme="2" tint="-0.749992370372631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</border>
    </dxf>
    <dxf>
      <border>
        <bottom/>
      </border>
    </dxf>
    <dxf>
      <border>
        <left style="thin">
          <color theme="3" tint="0.39994506668294322"/>
        </lef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</border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 style="thin">
          <color theme="3" tint="-0.499984740745262"/>
        </vertical>
      </border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 style="thin">
          <color theme="3" tint="-0.499984740745262"/>
        </vertical>
      </border>
    </dxf>
    <dxf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 style="thin">
          <color theme="3" tint="-0.499984740745262"/>
        </vertical>
      </border>
    </dxf>
    <dxf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 style="thin">
          <color theme="3" tint="-0.499984740745262"/>
        </vertic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border>
        <left style="thin">
          <color theme="3" tint="0.39991454817346722"/>
        </left>
        <right style="thin">
          <color theme="3" tint="0.39991454817346722"/>
        </right>
        <top style="thin">
          <color theme="3" tint="0.39991454817346722"/>
        </top>
        <bottom style="thin">
          <color theme="3" tint="0.39991454817346722"/>
        </bottom>
        <vertical style="thin">
          <color theme="3" tint="0.39991454817346722"/>
        </vertical>
        <horizontal style="thin">
          <color theme="3" tint="0.39991454817346722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theme="3" tint="0.39994506668294322"/>
        </left>
        <top style="thin">
          <color theme="3" tint="0.39994506668294322"/>
        </top>
        <bottom style="thin">
          <color theme="3" tint="0.39994506668294322"/>
        </bottom>
        <horizontal style="thin">
          <color theme="3" tint="0.39994506668294322"/>
        </horizontal>
      </border>
    </dxf>
    <dxf>
      <border>
        <left style="thin">
          <color theme="3" tint="0.39994506668294322"/>
        </left>
        <top style="thin">
          <color theme="3" tint="0.39994506668294322"/>
        </top>
        <bottom style="thin">
          <color theme="3" tint="0.39994506668294322"/>
        </bottom>
        <horizontal style="thin">
          <color theme="3" tint="0.39994506668294322"/>
        </horizontal>
      </border>
    </dxf>
    <dxf>
      <border>
        <left style="thin">
          <color theme="3" tint="0.39994506668294322"/>
        </left>
        <top style="thin">
          <color theme="3" tint="0.39994506668294322"/>
        </top>
        <bottom style="thin">
          <color theme="3" tint="0.39994506668294322"/>
        </bottom>
        <horizontal style="thin">
          <color theme="3" tint="0.39994506668294322"/>
        </horizontal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border>
        <left style="thin">
          <color theme="3" tint="-0.24994659260841701"/>
        </left>
        <right style="thin">
          <color theme="3" tint="-0.24994659260841701"/>
        </right>
        <top style="thin">
          <color theme="3" tint="-0.24994659260841701"/>
        </top>
        <bottom style="thin">
          <color theme="3" tint="-0.24994659260841701"/>
        </bottom>
        <vertical style="thin">
          <color theme="3" tint="-0.24994659260841701"/>
        </vertical>
      </border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border>
        <left style="thin">
          <color theme="3" tint="0.39994506668294322"/>
        </left>
        <right style="thin">
          <color theme="3" tint="0.39994506668294322"/>
        </right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top style="thin">
          <color theme="3" tint="0.39994506668294322"/>
        </top>
        <vertical style="thin">
          <color theme="3" tint="0.39994506668294322"/>
        </vertical>
      </border>
    </dxf>
    <dxf>
      <border>
        <bottom style="thin">
          <color theme="3" tint="0.59996337778862885"/>
        </bottom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font>
        <color auto="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>
          <bgColor theme="3" tint="0.39997558519241921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-0.249977111117893"/>
        </patternFill>
      </fill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</border>
    </dxf>
    <dxf>
      <font>
        <color theme="7" tint="-0.499984740745262"/>
      </font>
    </dxf>
    <dxf>
      <font>
        <color theme="7" tint="-0.499984740745262"/>
      </font>
    </dxf>
    <dxf>
      <font>
        <color theme="7" tint="-0.499984740745262"/>
      </font>
    </dxf>
    <dxf>
      <font>
        <color theme="7" tint="-0.499984740745262"/>
      </font>
    </dxf>
    <dxf>
      <font>
        <color theme="7" tint="-0.499984740745262"/>
      </font>
    </dxf>
    <dxf>
      <font>
        <color theme="7" tint="-0.499984740745262"/>
      </font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border>
        <left style="thin">
          <color theme="7" tint="-0.499984740745262"/>
        </left>
        <right style="thin">
          <color theme="7" tint="-0.499984740745262"/>
        </right>
        <top style="thin">
          <color theme="7" tint="-0.499984740745262"/>
        </top>
        <bottom style="thin">
          <color theme="7" tint="-0.499984740745262"/>
        </bottom>
        <vertical style="thin">
          <color theme="7" tint="-0.499984740745262"/>
        </vertical>
        <horizontal style="thin">
          <color theme="7" tint="-0.499984740745262"/>
        </horizontal>
      </border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border>
        <bottom/>
      </border>
    </dxf>
    <dxf>
      <font>
        <color rgb="FF6699FF"/>
      </font>
    </dxf>
    <dxf>
      <border>
        <horizontal/>
      </border>
    </dxf>
    <dxf>
      <border>
        <horizontal/>
      </border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</border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</border>
    </dxf>
    <dxf>
      <font>
        <color rgb="FF6699FF"/>
      </font>
    </dxf>
    <dxf>
      <font>
        <color rgb="FF6699FF"/>
      </font>
    </dxf>
    <dxf>
      <font>
        <color rgb="FF6699FF"/>
      </font>
    </dxf>
    <dxf>
      <font>
        <color theme="3" tint="-0.249977111117893"/>
      </font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rgb="FF6699FF"/>
        </left>
        <right style="thin">
          <color rgb="FF6699FF"/>
        </right>
        <top style="thin">
          <color rgb="FF6699FF"/>
        </top>
        <bottom style="thin">
          <color rgb="FF6699FF"/>
        </bottom>
        <vertical style="thin">
          <color rgb="FF6699FF"/>
        </vertical>
        <horizontal style="thin">
          <color rgb="FF6699FF"/>
        </horizontal>
      </border>
    </dxf>
    <dxf>
      <alignment horizontal="general" readingOrder="0"/>
    </dxf>
    <dxf>
      <border>
        <vertical/>
      </border>
    </dxf>
    <dxf>
      <border>
        <vertical/>
      </border>
    </dxf>
    <dxf>
      <fill>
        <patternFill>
          <bgColor theme="0"/>
        </patternFill>
      </fill>
    </dxf>
    <dxf>
      <border>
        <left style="thin">
          <color rgb="FFFFC000"/>
        </left>
        <right style="thin">
          <color rgb="FFFFC000"/>
        </right>
        <top style="thin">
          <color rgb="FFFFC000"/>
        </top>
        <vertical style="thin">
          <color rgb="FFFFC000"/>
        </vertical>
        <horizontal style="thin">
          <color rgb="FFFFC000"/>
        </horizontal>
      </border>
    </dxf>
    <dxf>
      <border>
        <left style="thin">
          <color rgb="FFFFC000"/>
        </left>
        <right style="thin">
          <color rgb="FFFFC000"/>
        </right>
        <top style="thin">
          <color rgb="FFFFC000"/>
        </top>
        <vertical style="thin">
          <color rgb="FFFFC000"/>
        </vertical>
        <horizontal style="thin">
          <color rgb="FFFFC000"/>
        </horizontal>
      </border>
    </dxf>
    <dxf>
      <border>
        <left style="thin">
          <color rgb="FFFFC000"/>
        </left>
        <right style="thin">
          <color rgb="FFFFC000"/>
        </right>
        <top style="thin">
          <color rgb="FFFFC000"/>
        </top>
        <vertical style="thin">
          <color rgb="FFFFC000"/>
        </vertical>
        <horizontal style="thin">
          <color rgb="FFFFC000"/>
        </horizontal>
      </border>
    </dxf>
    <dxf>
      <border>
        <left style="thin">
          <color rgb="FFFFC000"/>
        </left>
        <right style="thin">
          <color rgb="FFFFC000"/>
        </right>
        <top style="thin">
          <color rgb="FFFFC000"/>
        </top>
        <vertical style="thin">
          <color rgb="FFFFC000"/>
        </vertical>
        <horizontal style="thin">
          <color rgb="FFFFC000"/>
        </horizontal>
      </border>
    </dxf>
    <dxf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 style="thin">
          <color rgb="FFFFC000"/>
        </vertical>
        <horizontal style="thin">
          <color rgb="FFFFC000"/>
        </horizontal>
      </border>
    </dxf>
    <dxf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 style="thin">
          <color rgb="FFFFC000"/>
        </vertical>
        <horizontal style="thin">
          <color rgb="FFFFC000"/>
        </horizontal>
      </border>
    </dxf>
    <dxf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 style="thin">
          <color rgb="FFFFC000"/>
        </vertical>
        <horizontal style="thin">
          <color rgb="FFFFC000"/>
        </horizontal>
      </border>
    </dxf>
    <dxf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 style="thin">
          <color rgb="FFFFC000"/>
        </vertical>
        <horizontal style="thin">
          <color rgb="FFFFC000"/>
        </horizontal>
      </border>
    </dxf>
    <dxf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 style="thin">
          <color rgb="FFFFC000"/>
        </vertical>
        <horizontal style="thin">
          <color rgb="FFFFC000"/>
        </horizontal>
      </border>
    </dxf>
    <dxf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 style="thin">
          <color rgb="FFFFC000"/>
        </vertical>
        <horizontal style="thin">
          <color rgb="FFFFC000"/>
        </horizontal>
      </border>
    </dxf>
    <dxf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 style="thin">
          <color rgb="FFFFC000"/>
        </vertical>
        <horizontal style="thin">
          <color rgb="FFFFC000"/>
        </horizontal>
      </border>
    </dxf>
    <dxf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 style="thin">
          <color rgb="FFFFC000"/>
        </vertical>
        <horizontal style="thin">
          <color rgb="FFFFC000"/>
        </horizontal>
      </border>
    </dxf>
    <dxf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 style="thin">
          <color rgb="FFFFC000"/>
        </vertical>
        <horizontal style="thin">
          <color rgb="FFFFC000"/>
        </horizontal>
      </border>
    </dxf>
    <dxf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 style="thin">
          <color rgb="FFFFC000"/>
        </vertical>
        <horizontal style="thin">
          <color rgb="FFFFC000"/>
        </horizontal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fill>
        <patternFill>
          <bgColor theme="3" tint="0.79998168889431442"/>
        </patternFill>
      </fill>
    </dxf>
    <dxf>
      <border>
        <left/>
        <right/>
        <top/>
        <bottom/>
        <vertical/>
        <horizontal/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bgColor theme="2" tint="-0.749992370372631"/>
        </patternFill>
      </fill>
    </dxf>
    <dxf>
      <fill>
        <patternFill patternType="solid">
          <bgColor theme="3" tint="-0.24997711111789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 style="thin">
          <color theme="8" tint="-0.24994659260841701"/>
        </lef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horizontal style="thin">
          <color theme="8" tint="-0.24994659260841701"/>
        </horizontal>
      </border>
    </dxf>
    <dxf>
      <fill>
        <patternFill>
          <bgColor theme="0"/>
        </patternFill>
      </fill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fill>
        <patternFill>
          <bgColor theme="0"/>
        </patternFill>
      </fill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fill>
        <patternFill>
          <bgColor theme="8" tint="0.599993896298104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 style="thin">
          <color theme="8" tint="-0.24994659260841701"/>
        </vertical>
        <horizontal style="thin">
          <color theme="8" tint="-0.24994659260841701"/>
        </horizontal>
      </border>
    </dxf>
    <dxf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 style="thin">
          <color theme="5" tint="-0.24994659260841701"/>
        </vertical>
        <horizontal style="thin">
          <color theme="5" tint="-0.24994659260841701"/>
        </horizontal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rgb="FFE2FAD2"/>
        </patternFill>
      </fill>
    </dxf>
    <dxf>
      <fill>
        <patternFill>
          <bgColor rgb="FFE2FAD2"/>
        </patternFill>
      </fill>
    </dxf>
    <dxf>
      <fill>
        <patternFill>
          <bgColor rgb="FFE2FAD2"/>
        </patternFill>
      </fill>
    </dxf>
    <dxf>
      <fill>
        <patternFill>
          <bgColor rgb="FFE2FAD2"/>
        </patternFill>
      </fill>
    </dxf>
    <dxf>
      <fill>
        <patternFill>
          <bgColor rgb="FFE2FAD2"/>
        </patternFill>
      </fill>
    </dxf>
    <dxf>
      <fill>
        <patternFill>
          <bgColor rgb="FFE2FAD2"/>
        </patternFill>
      </fill>
    </dxf>
    <dxf>
      <fill>
        <patternFill>
          <bgColor rgb="FFE2FAD2"/>
        </patternFill>
      </fill>
    </dxf>
    <dxf>
      <fill>
        <patternFill>
          <bgColor rgb="FFE2FAD2"/>
        </patternFill>
      </fill>
    </dxf>
    <dxf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 style="thin">
          <color rgb="FF92D050"/>
        </vertical>
        <horizontal style="thin">
          <color rgb="FF92D050"/>
        </horizontal>
      </border>
    </dxf>
    <dxf>
      <font>
        <color theme="1"/>
      </font>
    </dxf>
    <dxf>
      <font>
        <color theme="1"/>
      </font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 style="thin">
          <color rgb="FF7030A0"/>
        </vertical>
        <horizontal style="thin">
          <color rgb="FF7030A0"/>
        </horizontal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</border>
    </dxf>
    <dxf>
      <fill>
        <patternFill>
          <bgColor rgb="FFFFC000"/>
        </patternFill>
      </fill>
    </dxf>
    <dxf>
      <fill>
        <patternFill patternType="solid">
          <bgColor rgb="FFFFFF99"/>
        </patternFill>
      </fill>
    </dxf>
    <dxf>
      <border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none">
          <bgColor auto="1"/>
        </patternFill>
      </fill>
    </dxf>
    <dxf>
      <border>
        <left/>
      </border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ont>
        <color rgb="FF333300"/>
      </font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border>
        <right style="medium">
          <color theme="6" tint="-0.499984740745262"/>
        </right>
      </border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 style="medium">
          <color theme="6" tint="-0.499984740745262"/>
        </left>
        <right style="medium">
          <color theme="6" tint="-0.499984740745262"/>
        </right>
        <top style="medium">
          <color theme="6" tint="-0.499984740745262"/>
        </top>
        <bottom style="medium">
          <color theme="6" tint="-0.499984740745262"/>
        </bottom>
        <vertical style="medium">
          <color theme="6" tint="-0.499984740745262"/>
        </vertical>
        <horizontal style="medium">
          <color theme="6" tint="-0.499984740745262"/>
        </horizontal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/>
        <top/>
        <bottom/>
        <horizontal/>
      </border>
    </dxf>
    <dxf>
      <fill>
        <patternFill patternType="none">
          <bgColor auto="1"/>
        </patternFill>
      </fill>
    </dxf>
    <dxf>
      <alignment horizontal="center" readingOrder="0"/>
    </dxf>
    <dxf>
      <font>
        <sz val="10"/>
      </font>
    </dxf>
    <dxf>
      <font>
        <name val="Calibri"/>
        <scheme val="minor"/>
      </font>
    </dxf>
    <dxf>
      <border>
        <left/>
      </border>
    </dxf>
    <dxf>
      <alignment horizontal="right" readingOrder="0"/>
    </dxf>
    <dxf>
      <border>
        <bottom/>
      </border>
    </dxf>
    <dxf>
      <fill>
        <patternFill>
          <bgColor theme="4" tint="0.79998168889431442"/>
        </patternFill>
      </fill>
    </dxf>
    <dxf>
      <border>
        <bottom/>
      </border>
    </dxf>
    <dxf>
      <fill>
        <patternFill>
          <bgColor theme="3" tint="0.79998168889431442"/>
        </patternFill>
      </fill>
    </dxf>
    <dxf>
      <border>
        <left style="medium">
          <color theme="3" tint="-0.499984740745262"/>
        </left>
        <right style="medium">
          <color theme="3" tint="-0.499984740745262"/>
        </right>
      </border>
    </dxf>
    <dxf>
      <border>
        <left style="medium">
          <color theme="3" tint="-0.499984740745262"/>
        </left>
        <right style="medium">
          <color theme="3" tint="-0.499984740745262"/>
        </right>
      </border>
    </dxf>
    <dxf>
      <border>
        <right style="medium">
          <color theme="3" tint="-0.499984740745262"/>
        </right>
      </border>
    </dxf>
    <dxf>
      <border>
        <bottom style="medium">
          <color theme="3" tint="-0.499984740745262"/>
        </bottom>
      </border>
    </dxf>
    <dxf>
      <border>
        <right/>
        <bottom/>
      </border>
    </dxf>
    <dxf>
      <border>
        <right/>
        <bottom/>
      </border>
    </dxf>
    <dxf>
      <border>
        <right/>
        <bottom/>
      </border>
    </dxf>
    <dxf>
      <border>
        <left/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 style="medium">
          <color theme="3" tint="-0.499984740745262"/>
        </left>
      </border>
    </dxf>
    <dxf>
      <border>
        <left style="medium">
          <color theme="3" tint="-0.499984740745262"/>
        </left>
      </border>
    </dxf>
    <dxf>
      <border>
        <left style="medium">
          <color theme="3" tint="-0.499984740745262"/>
        </left>
        <right style="medium">
          <color theme="3" tint="-0.499984740745262"/>
        </right>
        <top style="medium">
          <color theme="3" tint="-0.499984740745262"/>
        </top>
      </border>
    </dxf>
    <dxf>
      <border>
        <left style="medium">
          <color theme="3" tint="-0.499984740745262"/>
        </left>
        <right style="medium">
          <color theme="3" tint="-0.499984740745262"/>
        </right>
        <top style="medium">
          <color theme="3" tint="-0.499984740745262"/>
        </top>
      </border>
    </dxf>
    <dxf>
      <border>
        <left/>
        <right/>
      </border>
    </dxf>
    <dxf>
      <border>
        <left style="medium">
          <color theme="3" tint="-0.499984740745262"/>
        </left>
        <right style="medium">
          <color theme="3" tint="-0.499984740745262"/>
        </right>
        <top style="medium">
          <color theme="3" tint="-0.499984740745262"/>
        </top>
        <bottom style="medium">
          <color theme="3" tint="-0.499984740745262"/>
        </bottom>
      </border>
    </dxf>
    <dxf>
      <fill>
        <patternFill>
          <bgColor rgb="FF00CC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 patternType="solid">
          <bgColor rgb="FF2BF53E"/>
        </patternFill>
      </fill>
    </dxf>
    <dxf>
      <fill>
        <patternFill patternType="solid">
          <bgColor rgb="FFFF0000"/>
        </patternFill>
      </fill>
    </dxf>
    <dxf>
      <fill>
        <patternFill>
          <bgColor rgb="FF229247"/>
        </patternFill>
      </fill>
    </dxf>
    <dxf>
      <fill>
        <patternFill>
          <bgColor rgb="FFFF0000"/>
        </patternFill>
      </fill>
    </dxf>
    <dxf>
      <fill>
        <patternFill patternType="solid">
          <bgColor rgb="FF2BF53E"/>
        </patternFill>
      </fill>
    </dxf>
    <dxf>
      <fill>
        <patternFill patternType="solid"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 patternType="solid">
          <bgColor rgb="FF2BF53E"/>
        </patternFill>
      </fill>
    </dxf>
    <dxf>
      <fill>
        <patternFill patternType="solid">
          <bgColor rgb="FFFF0000"/>
        </patternFill>
      </fill>
    </dxf>
    <dxf>
      <fill>
        <patternFill>
          <bgColor rgb="FF229247"/>
        </patternFill>
      </fill>
    </dxf>
    <dxf>
      <fill>
        <patternFill>
          <bgColor rgb="FFFF0000"/>
        </patternFill>
      </fill>
    </dxf>
    <dxf>
      <fill>
        <patternFill patternType="solid">
          <bgColor rgb="FF2BF53E"/>
        </patternFill>
      </fill>
    </dxf>
    <dxf>
      <fill>
        <patternFill patternType="solid"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 patternType="solid">
          <bgColor rgb="FF2BF53E"/>
        </patternFill>
      </fill>
    </dxf>
    <dxf>
      <fill>
        <patternFill patternType="solid">
          <bgColor rgb="FFFF0000"/>
        </patternFill>
      </fill>
    </dxf>
    <dxf>
      <fill>
        <patternFill>
          <bgColor rgb="FF229247"/>
        </patternFill>
      </fill>
    </dxf>
    <dxf>
      <fill>
        <patternFill>
          <bgColor rgb="FFFF0000"/>
        </patternFill>
      </fill>
    </dxf>
    <dxf>
      <fill>
        <patternFill patternType="solid">
          <bgColor rgb="FF2BF53E"/>
        </patternFill>
      </fill>
    </dxf>
    <dxf>
      <fill>
        <patternFill patternType="solid">
          <bgColor rgb="FFFF0000"/>
        </patternFill>
      </fill>
    </dxf>
  </dxfs>
  <tableStyles count="0" defaultTableStyle="TableStyleMedium9"/>
  <colors>
    <mruColors>
      <color rgb="FF99FF66"/>
      <color rgb="FF4BFF94"/>
      <color rgb="FF03D70D"/>
      <color rgb="FF6699FF"/>
      <color rgb="FFF5A70B"/>
      <color rgb="FFFFFFCC"/>
      <color rgb="FFFFCC66"/>
      <color rgb="FFF89246"/>
      <color rgb="FFD9820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pivotSource>
    <c:name>[05 Informe Satisfacción SIAU 05 MAYO - 2020.xlsx]INFORME mayo-2020!Tabla dinámica2</c:name>
    <c:fmtId val="11"/>
  </c:pivotSource>
  <c:chart>
    <c:title>
      <c:tx>
        <c:rich>
          <a:bodyPr/>
          <a:lstStyle/>
          <a:p>
            <a:pPr>
              <a:defRPr lang="es-ES"/>
            </a:pPr>
            <a:r>
              <a:rPr lang="en-US"/>
              <a:t>% DE SATISFACCIÓN  MAYO - 2020</a:t>
            </a:r>
          </a:p>
        </c:rich>
      </c:tx>
      <c:overlay val="0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'INFORME mayo-2020'!$K$16:$K$17</c:f>
              <c:strCache>
                <c:ptCount val="1"/>
                <c:pt idx="0">
                  <c:v>SATISFECHO</c:v>
                </c:pt>
              </c:strCache>
            </c:strRef>
          </c:tx>
          <c:cat>
            <c:strRef>
              <c:f>'INFORME mayo-2020'!$J$18:$J$22</c:f>
              <c:strCache>
                <c:ptCount val="4"/>
                <c:pt idx="0">
                  <c:v>CIRUGIA</c:v>
                </c:pt>
                <c:pt idx="1">
                  <c:v>CONSULTA EXTERNA</c:v>
                </c:pt>
                <c:pt idx="2">
                  <c:v>HOSPITALIZACION</c:v>
                </c:pt>
                <c:pt idx="3">
                  <c:v>URGENCIAS</c:v>
                </c:pt>
              </c:strCache>
            </c:strRef>
          </c:cat>
          <c:val>
            <c:numRef>
              <c:f>'INFORME mayo-2020'!$K$18:$K$22</c:f>
              <c:numCache>
                <c:formatCode>0.00</c:formatCode>
                <c:ptCount val="4"/>
                <c:pt idx="0">
                  <c:v>0.49504950495049505</c:v>
                </c:pt>
                <c:pt idx="1">
                  <c:v>5.4455445544554468</c:v>
                </c:pt>
                <c:pt idx="2">
                  <c:v>49.504950495049428</c:v>
                </c:pt>
                <c:pt idx="3">
                  <c:v>44.554455445544491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B42-42FD-91AA-845302F8E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026512"/>
        <c:axId val="263030864"/>
      </c:lineChart>
      <c:catAx>
        <c:axId val="26302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263030864"/>
        <c:crosses val="autoZero"/>
        <c:auto val="1"/>
        <c:lblAlgn val="ctr"/>
        <c:lblOffset val="100"/>
        <c:noMultiLvlLbl val="0"/>
      </c:catAx>
      <c:valAx>
        <c:axId val="26303086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2630265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/>
            </a:pPr>
            <a:endParaRPr lang="es-CO"/>
          </a:p>
        </c:txPr>
      </c:dTable>
    </c:plotArea>
    <c:plotVisOnly val="1"/>
    <c:dispBlanksAs val="zero"/>
    <c:showDLblsOverMax val="0"/>
  </c:chart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SATISFACCIÓN TOTAL MAYO 2020                                </a:t>
            </a:r>
          </a:p>
        </c:rich>
      </c:tx>
      <c:layout>
        <c:manualLayout>
          <c:xMode val="edge"/>
          <c:yMode val="edge"/>
          <c:x val="0.11450921238320366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mayo-2020'!$A$33:$A$36</c:f>
              <c:strCache>
                <c:ptCount val="4"/>
                <c:pt idx="0">
                  <c:v>SATISFACCIÓN GLOBAL</c:v>
                </c:pt>
                <c:pt idx="1">
                  <c:v>SATISFECHOS</c:v>
                </c:pt>
                <c:pt idx="2">
                  <c:v>INSATISFECHOS</c:v>
                </c:pt>
                <c:pt idx="3">
                  <c:v>TOTAL</c:v>
                </c:pt>
              </c:strCache>
            </c:strRef>
          </c:cat>
          <c:val>
            <c:numRef>
              <c:f>'INFORME mayo-2020'!$B$33:$B$36</c:f>
              <c:numCache>
                <c:formatCode>0.00</c:formatCode>
                <c:ptCount val="4"/>
                <c:pt idx="1">
                  <c:v>100.0000000000003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7C-46A8-A6FC-72D7F657DA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3023248"/>
        <c:axId val="263031408"/>
      </c:lineChart>
      <c:catAx>
        <c:axId val="263023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263031408"/>
        <c:crosses val="autoZero"/>
        <c:auto val="1"/>
        <c:lblAlgn val="ctr"/>
        <c:lblOffset val="100"/>
        <c:noMultiLvlLbl val="0"/>
      </c:catAx>
      <c:valAx>
        <c:axId val="263031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63023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9038553134957327"/>
          <c:y val="6.9653634805612208E-2"/>
          <c:w val="0.16312492520134381"/>
          <c:h val="0.1051805013973504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wmf"/><Relationship Id="rId1" Type="http://schemas.openxmlformats.org/officeDocument/2006/relationships/image" Target="../media/image2.jpe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333375</xdr:colOff>
      <xdr:row>1</xdr:row>
      <xdr:rowOff>571500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28765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772583</xdr:rowOff>
    </xdr:from>
    <xdr:to>
      <xdr:col>7</xdr:col>
      <xdr:colOff>0</xdr:colOff>
      <xdr:row>3</xdr:row>
      <xdr:rowOff>3</xdr:rowOff>
    </xdr:to>
    <xdr:sp macro="" textlink="">
      <xdr:nvSpPr>
        <xdr:cNvPr id="11" name="10 CuadroTexto"/>
        <xdr:cNvSpPr txBox="1"/>
      </xdr:nvSpPr>
      <xdr:spPr>
        <a:xfrm>
          <a:off x="0" y="772583"/>
          <a:ext cx="6106583" cy="656170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s-CO" sz="1600" b="1">
            <a:ln w="12700">
              <a:solidFill>
                <a:schemeClr val="tx1"/>
              </a:solidFill>
            </a:ln>
            <a:gradFill flip="none" rotWithShape="1">
              <a:gsLst>
                <a:gs pos="0">
                  <a:schemeClr val="dk1">
                    <a:tint val="66000"/>
                    <a:satMod val="160000"/>
                  </a:schemeClr>
                </a:gs>
                <a:gs pos="50000">
                  <a:schemeClr val="dk1">
                    <a:tint val="44500"/>
                    <a:satMod val="160000"/>
                  </a:schemeClr>
                </a:gs>
                <a:gs pos="100000">
                  <a:schemeClr val="dk1">
                    <a:tint val="23500"/>
                    <a:satMod val="16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</a:endParaRPr>
        </a:p>
        <a:p>
          <a:pPr algn="ctr"/>
          <a:r>
            <a:rPr lang="es-CO" sz="1600" b="1">
              <a:solidFill>
                <a:schemeClr val="tx1"/>
              </a:solidFill>
            </a:rPr>
            <a:t>SATISFACCÓN GLOBAL POR EPS's</a:t>
          </a:r>
        </a:p>
        <a:p>
          <a:endParaRPr lang="es-CO" sz="1100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120713</xdr:colOff>
      <xdr:row>1</xdr:row>
      <xdr:rowOff>1</xdr:rowOff>
    </xdr:from>
    <xdr:to>
      <xdr:col>15</xdr:col>
      <xdr:colOff>0</xdr:colOff>
      <xdr:row>3</xdr:row>
      <xdr:rowOff>10059</xdr:rowOff>
    </xdr:to>
    <xdr:sp macro="" textlink="">
      <xdr:nvSpPr>
        <xdr:cNvPr id="14" name="13 CuadroTexto"/>
        <xdr:cNvSpPr txBox="1"/>
      </xdr:nvSpPr>
      <xdr:spPr>
        <a:xfrm>
          <a:off x="6337426" y="774575"/>
          <a:ext cx="6136237" cy="573385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CO" sz="1100">
              <a:solidFill>
                <a:srgbClr val="333300"/>
              </a:solidFill>
            </a:rPr>
            <a:t>                      </a:t>
          </a:r>
          <a:endParaRPr lang="es-CO" sz="1100">
            <a:solidFill>
              <a:schemeClr val="tx2">
                <a:lumMod val="60000"/>
                <a:lumOff val="40000"/>
              </a:schemeClr>
            </a:solidFill>
          </a:endParaRPr>
        </a:p>
        <a:p>
          <a:pPr algn="ctr"/>
          <a:r>
            <a:rPr lang="es-CO" sz="1100">
              <a:solidFill>
                <a:schemeClr val="tx1"/>
              </a:solidFill>
            </a:rPr>
            <a:t>  </a:t>
          </a:r>
          <a:r>
            <a:rPr lang="es-CO" sz="1400" b="1">
              <a:solidFill>
                <a:schemeClr val="tx1"/>
              </a:solidFill>
            </a:rPr>
            <a:t>SATISFACCIÓN </a:t>
          </a:r>
          <a:r>
            <a:rPr lang="es-CO" sz="1400" b="1" i="0">
              <a:solidFill>
                <a:schemeClr val="tx1"/>
              </a:solidFill>
            </a:rPr>
            <a:t>GLOBAL</a:t>
          </a:r>
          <a:r>
            <a:rPr lang="es-CO" sz="1400" b="1">
              <a:solidFill>
                <a:schemeClr val="tx1"/>
              </a:solidFill>
            </a:rPr>
            <a:t> POR SERVICIO</a:t>
          </a:r>
        </a:p>
        <a:p>
          <a:pPr algn="l"/>
          <a:endParaRPr lang="es-CO" sz="1100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1068916</xdr:colOff>
      <xdr:row>5</xdr:row>
      <xdr:rowOff>10583</xdr:rowOff>
    </xdr:to>
    <xdr:sp macro="" textlink="">
      <xdr:nvSpPr>
        <xdr:cNvPr id="6" name="5 CuadroTexto"/>
        <xdr:cNvSpPr txBox="1"/>
      </xdr:nvSpPr>
      <xdr:spPr>
        <a:xfrm>
          <a:off x="0" y="1439333"/>
          <a:ext cx="1068916" cy="529167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3175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CO" sz="1600" b="1">
              <a:solidFill>
                <a:schemeClr val="dk1"/>
              </a:solidFill>
              <a:latin typeface="+mn-lt"/>
              <a:ea typeface="+mn-ea"/>
              <a:cs typeface="+mn-cs"/>
            </a:rPr>
            <a:t>E.P.S.</a:t>
          </a:r>
          <a:endParaRPr lang="es-CO" sz="16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3</xdr:row>
      <xdr:rowOff>21167</xdr:rowOff>
    </xdr:from>
    <xdr:to>
      <xdr:col>9</xdr:col>
      <xdr:colOff>0</xdr:colOff>
      <xdr:row>5</xdr:row>
      <xdr:rowOff>10584</xdr:rowOff>
    </xdr:to>
    <xdr:sp macro="" textlink="">
      <xdr:nvSpPr>
        <xdr:cNvPr id="7" name="6 CuadroTexto"/>
        <xdr:cNvSpPr txBox="1"/>
      </xdr:nvSpPr>
      <xdr:spPr>
        <a:xfrm>
          <a:off x="6244167" y="1449917"/>
          <a:ext cx="1164166" cy="508000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31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CO" sz="1100" b="1">
            <a:solidFill>
              <a:schemeClr val="tx2">
                <a:lumMod val="60000"/>
                <a:lumOff val="40000"/>
              </a:schemeClr>
            </a:solidFill>
          </a:endParaRPr>
        </a:p>
        <a:p>
          <a:pPr algn="r"/>
          <a:r>
            <a:rPr lang="es-CO" sz="1100" b="1">
              <a:solidFill>
                <a:schemeClr val="tx2">
                  <a:lumMod val="60000"/>
                  <a:lumOff val="40000"/>
                </a:schemeClr>
              </a:solidFill>
            </a:rPr>
            <a:t>   </a:t>
          </a:r>
          <a:r>
            <a:rPr lang="es-CO" sz="1100" b="1">
              <a:solidFill>
                <a:schemeClr val="tx1"/>
              </a:solidFill>
            </a:rPr>
            <a:t>SERVICIO</a:t>
          </a:r>
          <a:endParaRPr lang="es-CO" sz="11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301783</xdr:colOff>
      <xdr:row>0</xdr:row>
      <xdr:rowOff>0</xdr:rowOff>
    </xdr:from>
    <xdr:to>
      <xdr:col>5</xdr:col>
      <xdr:colOff>714218</xdr:colOff>
      <xdr:row>0</xdr:row>
      <xdr:rowOff>656167</xdr:rowOff>
    </xdr:to>
    <xdr:pic>
      <xdr:nvPicPr>
        <xdr:cNvPr id="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1783" y="0"/>
          <a:ext cx="5180594" cy="656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123825</xdr:colOff>
      <xdr:row>0</xdr:row>
      <xdr:rowOff>0</xdr:rowOff>
    </xdr:from>
    <xdr:to>
      <xdr:col>23</xdr:col>
      <xdr:colOff>219075</xdr:colOff>
      <xdr:row>0</xdr:row>
      <xdr:rowOff>676276</xdr:rowOff>
    </xdr:to>
    <xdr:pic>
      <xdr:nvPicPr>
        <xdr:cNvPr id="10" name="0 Imagen" descr="pendon%20hospitral%20san%20antonio[1]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4143" t="64265" r="4266" b="6052"/>
        <a:stretch>
          <a:fillRect/>
        </a:stretch>
      </xdr:blipFill>
      <xdr:spPr bwMode="auto">
        <a:xfrm>
          <a:off x="17992725" y="0"/>
          <a:ext cx="1295400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919074</xdr:colOff>
      <xdr:row>28</xdr:row>
      <xdr:rowOff>1043</xdr:rowOff>
    </xdr:from>
    <xdr:to>
      <xdr:col>15</xdr:col>
      <xdr:colOff>432555</xdr:colOff>
      <xdr:row>47</xdr:row>
      <xdr:rowOff>128046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660756</xdr:colOff>
      <xdr:row>1</xdr:row>
      <xdr:rowOff>372198</xdr:rowOff>
    </xdr:from>
    <xdr:to>
      <xdr:col>28</xdr:col>
      <xdr:colOff>5291</xdr:colOff>
      <xdr:row>3</xdr:row>
      <xdr:rowOff>376</xdr:rowOff>
    </xdr:to>
    <xdr:sp macro="" textlink="">
      <xdr:nvSpPr>
        <xdr:cNvPr id="15" name="14 CuadroTexto"/>
        <xdr:cNvSpPr txBox="1"/>
      </xdr:nvSpPr>
      <xdr:spPr>
        <a:xfrm>
          <a:off x="24682617" y="1146772"/>
          <a:ext cx="1386595" cy="191505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 w="31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CO" sz="1000" b="1">
              <a:solidFill>
                <a:schemeClr val="accent4">
                  <a:lumMod val="50000"/>
                </a:schemeClr>
              </a:solidFill>
            </a:rPr>
            <a:t>POBLACIÓN</a:t>
          </a:r>
          <a:r>
            <a:rPr lang="es-CO" sz="1000" b="1" baseline="0">
              <a:solidFill>
                <a:schemeClr val="accent4">
                  <a:lumMod val="50000"/>
                </a:schemeClr>
              </a:solidFill>
            </a:rPr>
            <a:t> VÍCTIMA</a:t>
          </a:r>
          <a:endParaRPr lang="es-CO" sz="1000" b="1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296857</xdr:colOff>
      <xdr:row>28</xdr:row>
      <xdr:rowOff>60357</xdr:rowOff>
    </xdr:from>
    <xdr:to>
      <xdr:col>7</xdr:col>
      <xdr:colOff>106358</xdr:colOff>
      <xdr:row>41</xdr:row>
      <xdr:rowOff>141880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48663</xdr:colOff>
      <xdr:row>45</xdr:row>
      <xdr:rowOff>82685</xdr:rowOff>
    </xdr:from>
    <xdr:to>
      <xdr:col>10</xdr:col>
      <xdr:colOff>284902</xdr:colOff>
      <xdr:row>47</xdr:row>
      <xdr:rowOff>162963</xdr:rowOff>
    </xdr:to>
    <xdr:pic>
      <xdr:nvPicPr>
        <xdr:cNvPr id="2" name="0 Imagen" descr="pendon%20hospitral%20san%20antonio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143" t="64265" r="4266" b="6052"/>
        <a:stretch>
          <a:fillRect/>
        </a:stretch>
      </xdr:blipFill>
      <xdr:spPr bwMode="auto">
        <a:xfrm>
          <a:off x="3449088" y="7483610"/>
          <a:ext cx="1122064" cy="461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95250</xdr:rowOff>
    </xdr:from>
    <xdr:to>
      <xdr:col>18</xdr:col>
      <xdr:colOff>123825</xdr:colOff>
      <xdr:row>4</xdr:row>
      <xdr:rowOff>104775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86025" y="95250"/>
          <a:ext cx="41624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ilvia Ines Castillo Velasco" refreshedDate="43987.306559606484" createdVersion="5" refreshedVersion="5" minRefreshableVersion="3" recordCount="202">
  <cacheSource type="worksheet">
    <worksheetSource ref="B5:W207" sheet="CLASIFICACION ENCUESTA mayo2020"/>
  </cacheSource>
  <cacheFields count="22">
    <cacheField name="eps" numFmtId="0">
      <sharedItems count="18">
        <s v="COMFAMILIAR"/>
        <s v="MALLAMAS"/>
        <s v="NUEVA EPS"/>
        <s v="SANIDAD MILITAR"/>
        <s v="SANITAS"/>
        <s v="MEDIMAS"/>
        <s v="OTRO"/>
        <s v="ASMETSALUD"/>
        <s v="EMCOSALUD"/>
        <s v="SISBEN"/>
        <s v="PARTICULAR"/>
        <s v="POLICIA"/>
        <s v="COMPARTA" u="1"/>
        <s v="EMSANAR" u="1"/>
        <s v="COOMEVA" u="1"/>
        <s v="CAFESALUD" u="1"/>
        <s v="SOAT" u="1"/>
        <s v="CAPSALUD" u="1"/>
      </sharedItems>
    </cacheField>
    <cacheField name="regimen" numFmtId="0">
      <sharedItems/>
    </cacheField>
    <cacheField name="municipio" numFmtId="0">
      <sharedItems/>
    </cacheField>
    <cacheField name="zona" numFmtId="0">
      <sharedItems/>
    </cacheField>
    <cacheField name="servicio" numFmtId="0">
      <sharedItems count="6">
        <s v="CIRUGIA"/>
        <s v="CONSULTA EXTERNA"/>
        <s v="HOSPITALIZACION"/>
        <s v="URGENCIAS"/>
        <s v="UCI" u="1"/>
        <s v="UNIDAD GINECO" u="1"/>
      </sharedItems>
    </cacheField>
    <cacheField name="especialidad" numFmtId="0">
      <sharedItems count="29">
        <s v="GINECOLOGIA"/>
        <s v="MEDICINA GENERAL"/>
        <s v="OFTALMOLOGIA"/>
        <s v="UROLOGIA"/>
        <s v="ORTOPEDIA"/>
        <s v="MEDICINA INTERNA"/>
        <s v="CIRUGIA"/>
        <s v="GINECOBSTETRICIA"/>
        <s v="NEUROCIRUGIA"/>
        <s v="PSICOLOGÍA"/>
        <s v="PEDIATRIA"/>
        <s v="RESONANCIA" u="1"/>
        <s v="LABORATORIO" u="1"/>
        <s v="NEONATOS" u="1"/>
        <s v="CARDIOLOGIA" u="1"/>
        <s v="GASTROENTEROLOGIA" u="1"/>
        <s v="ASIGNACION DE CITAS" u="1"/>
        <s v="TAC" u="1"/>
        <s v="URGENCIAS" u="1"/>
        <s v="PROCEDIMIENTOS" u="1"/>
        <s v="SALA DE PARTOS" u="1"/>
        <s v="CONSULTA" u="1"/>
        <s v="OTORRINO" u="1"/>
        <s v="REHABILITACION" u="1"/>
        <s v="RADIOLOGIA" u="1"/>
        <s v="FACTURACION" u="1"/>
        <s v="ANESTESIOLOGIA" u="1"/>
        <s v="ECOGRAFÍAS" u="1"/>
        <s v="PERINATOLOGIA" u="1"/>
      </sharedItems>
    </cacheField>
    <cacheField name="victima" numFmtId="0">
      <sharedItems count="2">
        <s v="no"/>
        <s v="si"/>
      </sharedItems>
    </cacheField>
    <cacheField name="departamento" numFmtId="0">
      <sharedItems count="19">
        <s v="ninguno"/>
        <s v="HUILA "/>
        <s v=" VALLE"/>
        <s v="CAUCA"/>
        <s v="CAQUETA"/>
        <s v="PUTUMAYO "/>
        <s v="CARTAGENA D.E "/>
        <s v="NARINO "/>
        <s v="TOLIMA "/>
        <s v="NORTE DE SANTANDER    " u="1"/>
        <s v="CALDAS" u="1"/>
        <s v="BOLIVAR " u="1"/>
        <s v="CUNDINAMARCA " u="1"/>
        <s v="META " u="1"/>
        <s v="SUCRE" u="1"/>
        <s v="BOYACA" u="1"/>
        <s v="Antioquia" u="1"/>
        <s v="CASANARE " u="1"/>
        <s v=" VICHADA" u="1"/>
      </sharedItems>
    </cacheField>
    <cacheField name="poblacion" numFmtId="0">
      <sharedItems count="6">
        <s v="No Aplica"/>
        <s v="Desplazados"/>
        <s v="Adulto Mayor"/>
        <s v="Indigenas"/>
        <s v="Discapacitado"/>
        <s v="LGTBI" u="1"/>
      </sharedItems>
    </cacheField>
    <cacheField name="prg1" numFmtId="0">
      <sharedItems/>
    </cacheField>
    <cacheField name="prg2" numFmtId="0">
      <sharedItems containsSemiMixedTypes="0" containsString="0" containsNumber="1" containsInteger="1" minValue="1" maxValue="2"/>
    </cacheField>
    <cacheField name="prg3" numFmtId="0">
      <sharedItems containsSemiMixedTypes="0" containsString="0" containsNumber="1" containsInteger="1" minValue="1" maxValue="2"/>
    </cacheField>
    <cacheField name="prg4" numFmtId="0">
      <sharedItems containsSemiMixedTypes="0" containsString="0" containsNumber="1" containsInteger="1" minValue="1" maxValue="3"/>
    </cacheField>
    <cacheField name="prg5" numFmtId="0">
      <sharedItems containsSemiMixedTypes="0" containsString="0" containsNumber="1" containsInteger="1" minValue="1" maxValue="2"/>
    </cacheField>
    <cacheField name="prg6" numFmtId="0">
      <sharedItems containsSemiMixedTypes="0" containsString="0" containsNumber="1" containsInteger="1" minValue="1" maxValue="3"/>
    </cacheField>
    <cacheField name="prg7" numFmtId="0">
      <sharedItems containsSemiMixedTypes="0" containsString="0" containsNumber="1" containsInteger="1" minValue="1" maxValue="3"/>
    </cacheField>
    <cacheField name="prg8" numFmtId="0">
      <sharedItems/>
    </cacheField>
    <cacheField name="pgr9" numFmtId="0">
      <sharedItems/>
    </cacheField>
    <cacheField name="pgr10" numFmtId="0">
      <sharedItems/>
    </cacheField>
    <cacheField name="   ∑" numFmtId="0">
      <sharedItems containsSemiMixedTypes="0" containsString="0" containsNumber="1" containsInteger="1" minValue="6" maxValue="10"/>
    </cacheField>
    <cacheField name="SATISFACCION" numFmtId="0">
      <sharedItems count="2">
        <s v="SATISFECHO"/>
        <s v="INSATISFECHO" u="1"/>
      </sharedItems>
    </cacheField>
    <cacheField name="%" numFmtId="0">
      <sharedItems containsSemiMixedTypes="0" containsString="0" containsNumber="1" minValue="0.49504950495049505" maxValue="0.495049504950495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2">
  <r>
    <x v="0"/>
    <s v="SUBSIDIADO"/>
    <s v="OPORAPA"/>
    <s v="RURAL"/>
    <x v="0"/>
    <x v="0"/>
    <x v="0"/>
    <x v="0"/>
    <x v="0"/>
    <s v="NO"/>
    <n v="1"/>
    <n v="2"/>
    <n v="1"/>
    <n v="1"/>
    <n v="1"/>
    <n v="1"/>
    <s v="SI"/>
    <s v="Buena"/>
    <s v="Definitivamente Si"/>
    <n v="7"/>
    <x v="0"/>
    <n v="0.49504950495049505"/>
  </r>
  <r>
    <x v="1"/>
    <s v="SUBSIDIADO"/>
    <s v="PITALITO"/>
    <s v="RURAL"/>
    <x v="1"/>
    <x v="1"/>
    <x v="0"/>
    <x v="0"/>
    <x v="0"/>
    <s v="SI"/>
    <n v="1"/>
    <n v="1"/>
    <n v="1"/>
    <n v="1"/>
    <n v="1"/>
    <n v="1"/>
    <s v="SI"/>
    <s v="Buena"/>
    <s v="Definitivamente Si"/>
    <n v="6"/>
    <x v="0"/>
    <n v="0.49504950495049505"/>
  </r>
  <r>
    <x v="2"/>
    <s v="CONTRIBUTIVO"/>
    <s v="PITALITO"/>
    <s v="URBANA"/>
    <x v="1"/>
    <x v="1"/>
    <x v="0"/>
    <x v="0"/>
    <x v="0"/>
    <s v="SI"/>
    <n v="1"/>
    <n v="1"/>
    <n v="1"/>
    <n v="1"/>
    <n v="1"/>
    <n v="2"/>
    <s v="SI"/>
    <s v="Buena"/>
    <s v="Probablemte si"/>
    <n v="7"/>
    <x v="0"/>
    <n v="0.49504950495049505"/>
  </r>
  <r>
    <x v="0"/>
    <s v="SUBSIDIADO"/>
    <s v="PITALITO"/>
    <s v="RURAL"/>
    <x v="1"/>
    <x v="2"/>
    <x v="0"/>
    <x v="0"/>
    <x v="0"/>
    <s v="NO"/>
    <n v="2"/>
    <n v="1"/>
    <n v="1"/>
    <n v="1"/>
    <n v="1"/>
    <n v="2"/>
    <s v="SI"/>
    <s v="No Respondieron"/>
    <s v="Probablemte si"/>
    <n v="8"/>
    <x v="0"/>
    <n v="0.49504950495049505"/>
  </r>
  <r>
    <x v="3"/>
    <s v="REGIMEN ESPECIAL"/>
    <s v="TIMANA"/>
    <s v="RURAL"/>
    <x v="1"/>
    <x v="3"/>
    <x v="0"/>
    <x v="0"/>
    <x v="0"/>
    <s v="SI"/>
    <n v="1"/>
    <n v="1"/>
    <n v="1"/>
    <n v="1"/>
    <n v="1"/>
    <n v="1"/>
    <s v="SI"/>
    <s v="Buena"/>
    <s v="Probablemte si"/>
    <n v="6"/>
    <x v="0"/>
    <n v="0.49504950495049505"/>
  </r>
  <r>
    <x v="4"/>
    <s v="CONTRIBUTIVO"/>
    <s v="PITALITO"/>
    <s v="URBANA"/>
    <x v="1"/>
    <x v="3"/>
    <x v="0"/>
    <x v="0"/>
    <x v="0"/>
    <s v="NO"/>
    <n v="1"/>
    <n v="1"/>
    <n v="1"/>
    <n v="1"/>
    <n v="3"/>
    <n v="3"/>
    <s v="SI"/>
    <s v="Buena"/>
    <s v="Definitivamente Si"/>
    <n v="10"/>
    <x v="0"/>
    <n v="0.49504950495049505"/>
  </r>
  <r>
    <x v="5"/>
    <s v="CONTRIBUTIVO"/>
    <s v="PITALITO"/>
    <s v="URBANA"/>
    <x v="1"/>
    <x v="4"/>
    <x v="0"/>
    <x v="0"/>
    <x v="0"/>
    <s v="SI"/>
    <n v="1"/>
    <n v="1"/>
    <n v="1"/>
    <n v="1"/>
    <n v="1"/>
    <n v="1"/>
    <s v="SI"/>
    <s v="Buena"/>
    <s v="Probablemte si"/>
    <n v="6"/>
    <x v="0"/>
    <n v="0.49504950495049505"/>
  </r>
  <r>
    <x v="6"/>
    <s v="SUBSIDIADO"/>
    <s v="OTRO"/>
    <s v="URBANA"/>
    <x v="1"/>
    <x v="2"/>
    <x v="1"/>
    <x v="1"/>
    <x v="1"/>
    <s v="SI"/>
    <n v="1"/>
    <n v="2"/>
    <n v="2"/>
    <n v="1"/>
    <n v="1"/>
    <n v="1"/>
    <s v="SI"/>
    <s v="Buena"/>
    <s v="Probablemte si"/>
    <n v="8"/>
    <x v="0"/>
    <n v="0.49504950495049505"/>
  </r>
  <r>
    <x v="4"/>
    <s v="CONTRIBUTIVO"/>
    <s v="PITALITO"/>
    <s v="RURAL"/>
    <x v="1"/>
    <x v="5"/>
    <x v="0"/>
    <x v="0"/>
    <x v="0"/>
    <s v="SI"/>
    <n v="1"/>
    <n v="1"/>
    <n v="1"/>
    <n v="1"/>
    <n v="1"/>
    <n v="2"/>
    <s v="SI"/>
    <s v="Buena"/>
    <s v="Probablemte si"/>
    <n v="7"/>
    <x v="0"/>
    <n v="0.49504950495049505"/>
  </r>
  <r>
    <x v="7"/>
    <s v="SUBSIDIADO"/>
    <s v="PITALITO"/>
    <s v="RURAL"/>
    <x v="1"/>
    <x v="5"/>
    <x v="0"/>
    <x v="0"/>
    <x v="0"/>
    <s v="SI"/>
    <n v="1"/>
    <n v="1"/>
    <n v="1"/>
    <n v="1"/>
    <n v="1"/>
    <n v="2"/>
    <s v="SI"/>
    <s v="Buena"/>
    <s v="Probablemte si"/>
    <n v="7"/>
    <x v="0"/>
    <n v="0.49504950495049505"/>
  </r>
  <r>
    <x v="7"/>
    <s v="SUBSIDIADO"/>
    <s v="PITALITO"/>
    <s v="URBANA"/>
    <x v="1"/>
    <x v="4"/>
    <x v="0"/>
    <x v="0"/>
    <x v="0"/>
    <s v="NO"/>
    <n v="1"/>
    <n v="1"/>
    <n v="2"/>
    <n v="1"/>
    <n v="1"/>
    <n v="1"/>
    <s v="SI"/>
    <s v="Buena"/>
    <s v="Probablemte si"/>
    <n v="7"/>
    <x v="0"/>
    <n v="0.49504950495049505"/>
  </r>
  <r>
    <x v="7"/>
    <s v="SUBSIDIADO"/>
    <s v="SAN AGUSTIN"/>
    <s v="RURAL"/>
    <x v="1"/>
    <x v="6"/>
    <x v="0"/>
    <x v="0"/>
    <x v="0"/>
    <s v="SI"/>
    <n v="1"/>
    <n v="1"/>
    <n v="1"/>
    <n v="1"/>
    <n v="1"/>
    <n v="1"/>
    <s v="SI"/>
    <s v="Buena"/>
    <s v="Definitivamente Si"/>
    <n v="6"/>
    <x v="0"/>
    <n v="0.49504950495049505"/>
  </r>
  <r>
    <x v="2"/>
    <s v="CONTRIBUTIVO"/>
    <s v="PITALITO"/>
    <s v="URBANA"/>
    <x v="2"/>
    <x v="5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5"/>
    <s v="CONTRIBUTIVO"/>
    <s v="PITALITO"/>
    <s v="URBANA"/>
    <x v="2"/>
    <x v="3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5"/>
    <s v="CONTRIBUTIVO"/>
    <s v="PITALITO"/>
    <s v="URBANA"/>
    <x v="2"/>
    <x v="3"/>
    <x v="0"/>
    <x v="0"/>
    <x v="0"/>
    <s v="NO"/>
    <n v="1"/>
    <n v="1"/>
    <n v="1"/>
    <n v="1"/>
    <n v="1"/>
    <n v="1"/>
    <s v="SI"/>
    <s v="Muy Buena"/>
    <s v="Definitivamente Si"/>
    <n v="6"/>
    <x v="0"/>
    <n v="0.49504950495049505"/>
  </r>
  <r>
    <x v="2"/>
    <s v="CONTRIBUTIVO"/>
    <s v="TIMANA"/>
    <s v="URBANA"/>
    <x v="2"/>
    <x v="7"/>
    <x v="0"/>
    <x v="0"/>
    <x v="0"/>
    <s v="SI"/>
    <n v="1"/>
    <n v="1"/>
    <n v="2"/>
    <n v="1"/>
    <n v="1"/>
    <n v="2"/>
    <s v="SI"/>
    <s v="Buena"/>
    <s v="Definitivamente Si"/>
    <n v="8"/>
    <x v="0"/>
    <n v="0.49504950495049505"/>
  </r>
  <r>
    <x v="6"/>
    <s v="CONTRIBUTIVO"/>
    <s v="PITALITO"/>
    <s v="RURAL"/>
    <x v="2"/>
    <x v="6"/>
    <x v="0"/>
    <x v="0"/>
    <x v="0"/>
    <s v="NO"/>
    <n v="1"/>
    <n v="1"/>
    <n v="1"/>
    <n v="1"/>
    <n v="1"/>
    <n v="2"/>
    <s v="SI"/>
    <s v="Buena"/>
    <s v="Definitivamente Si"/>
    <n v="7"/>
    <x v="0"/>
    <n v="0.49504950495049505"/>
  </r>
  <r>
    <x v="5"/>
    <s v="SUBSIDIADO"/>
    <s v="PITALITO"/>
    <s v="RURAL"/>
    <x v="2"/>
    <x v="6"/>
    <x v="0"/>
    <x v="0"/>
    <x v="0"/>
    <s v="NO"/>
    <n v="1"/>
    <n v="1"/>
    <n v="1"/>
    <n v="1"/>
    <n v="1"/>
    <n v="2"/>
    <s v="SI"/>
    <s v="Buena"/>
    <s v="Definitivamente Si"/>
    <n v="7"/>
    <x v="0"/>
    <n v="0.49504950495049505"/>
  </r>
  <r>
    <x v="2"/>
    <s v="CONTRIBUTIVO"/>
    <s v="PITALITO"/>
    <s v="URBANA"/>
    <x v="2"/>
    <x v="0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0"/>
    <s v="SUBSIDIADO"/>
    <s v="SAN AGUSTIN"/>
    <s v="RURAL"/>
    <x v="2"/>
    <x v="8"/>
    <x v="1"/>
    <x v="1"/>
    <x v="1"/>
    <s v="NO"/>
    <n v="1"/>
    <n v="1"/>
    <n v="1"/>
    <n v="1"/>
    <n v="1"/>
    <n v="1"/>
    <s v="SI"/>
    <s v="Buena"/>
    <s v="Definitivamente Si"/>
    <n v="6"/>
    <x v="0"/>
    <n v="0.49504950495049505"/>
  </r>
  <r>
    <x v="2"/>
    <s v="CONTRIBUTIVO"/>
    <s v="TIMANA"/>
    <s v="URBANA"/>
    <x v="2"/>
    <x v="0"/>
    <x v="0"/>
    <x v="0"/>
    <x v="0"/>
    <s v="SI"/>
    <n v="1"/>
    <n v="1"/>
    <n v="1"/>
    <n v="2"/>
    <n v="1"/>
    <n v="2"/>
    <s v="SI"/>
    <s v="Muy Buena"/>
    <s v="Definitivamente Si"/>
    <n v="8"/>
    <x v="0"/>
    <n v="0.49504950495049505"/>
  </r>
  <r>
    <x v="2"/>
    <s v="CONTRIBUTIVO"/>
    <s v="PITALITO"/>
    <s v="URBANA"/>
    <x v="2"/>
    <x v="0"/>
    <x v="0"/>
    <x v="0"/>
    <x v="0"/>
    <s v="NO"/>
    <n v="2"/>
    <n v="1"/>
    <n v="1"/>
    <n v="1"/>
    <n v="1"/>
    <n v="1"/>
    <s v="SI"/>
    <s v="Buena"/>
    <s v="Probablemte si"/>
    <n v="7"/>
    <x v="0"/>
    <n v="0.49504950495049505"/>
  </r>
  <r>
    <x v="0"/>
    <s v="SUBSIDIADO"/>
    <s v="PALESTINA"/>
    <s v="RURAL"/>
    <x v="2"/>
    <x v="0"/>
    <x v="0"/>
    <x v="0"/>
    <x v="0"/>
    <s v="SI"/>
    <n v="2"/>
    <n v="1"/>
    <n v="1"/>
    <n v="1"/>
    <n v="1"/>
    <n v="1"/>
    <s v="SI"/>
    <s v="Buena"/>
    <s v="Probablemte si"/>
    <n v="7"/>
    <x v="0"/>
    <n v="0.49504950495049505"/>
  </r>
  <r>
    <x v="2"/>
    <s v="CONTRIBUTIVO"/>
    <s v="PITALITO"/>
    <s v="URBANA"/>
    <x v="2"/>
    <x v="0"/>
    <x v="1"/>
    <x v="2"/>
    <x v="1"/>
    <s v="SI"/>
    <n v="2"/>
    <n v="2"/>
    <n v="2"/>
    <n v="1"/>
    <n v="1"/>
    <n v="1"/>
    <s v="SI"/>
    <s v="Buena"/>
    <s v="Probablemte si"/>
    <n v="9"/>
    <x v="0"/>
    <n v="0.49504950495049505"/>
  </r>
  <r>
    <x v="6"/>
    <s v="SUBSIDIADO"/>
    <s v="PITALITO"/>
    <s v="RURAL"/>
    <x v="2"/>
    <x v="0"/>
    <x v="1"/>
    <x v="3"/>
    <x v="1"/>
    <s v="SI"/>
    <n v="2"/>
    <n v="2"/>
    <n v="1"/>
    <n v="1"/>
    <n v="1"/>
    <n v="1"/>
    <s v="SI"/>
    <s v="Buena"/>
    <s v="Probablemte si"/>
    <n v="8"/>
    <x v="0"/>
    <n v="0.49504950495049505"/>
  </r>
  <r>
    <x v="0"/>
    <s v="SUBSIDIADO"/>
    <s v="PALESTINA"/>
    <s v="RURAL"/>
    <x v="2"/>
    <x v="6"/>
    <x v="0"/>
    <x v="0"/>
    <x v="0"/>
    <s v="SI"/>
    <n v="1"/>
    <n v="1"/>
    <n v="1"/>
    <n v="2"/>
    <n v="1"/>
    <n v="1"/>
    <s v="TV"/>
    <s v="Muy Buena"/>
    <s v="Definitivamente Si"/>
    <n v="7"/>
    <x v="0"/>
    <n v="0.49504950495049505"/>
  </r>
  <r>
    <x v="0"/>
    <s v="SUBSIDIADO"/>
    <s v="PITALITO"/>
    <s v="RURAL"/>
    <x v="2"/>
    <x v="6"/>
    <x v="0"/>
    <x v="0"/>
    <x v="0"/>
    <s v="SI"/>
    <n v="1"/>
    <n v="1"/>
    <n v="1"/>
    <n v="1"/>
    <n v="1"/>
    <n v="2"/>
    <s v="SI"/>
    <s v="Muy Buena"/>
    <s v="Definitivamente Si"/>
    <n v="7"/>
    <x v="0"/>
    <n v="0.49504950495049505"/>
  </r>
  <r>
    <x v="7"/>
    <s v="SUBSIDIADO"/>
    <s v="SUAZA"/>
    <s v="RURAL"/>
    <x v="2"/>
    <x v="6"/>
    <x v="0"/>
    <x v="0"/>
    <x v="0"/>
    <s v="NO"/>
    <n v="1"/>
    <n v="1"/>
    <n v="1"/>
    <n v="1"/>
    <n v="1"/>
    <n v="2"/>
    <s v="SI"/>
    <s v="Buena"/>
    <s v="Probablemte si"/>
    <n v="7"/>
    <x v="0"/>
    <n v="0.49504950495049505"/>
  </r>
  <r>
    <x v="7"/>
    <s v="SUBSIDIADO"/>
    <s v="ACEVEDO"/>
    <s v="RURAL"/>
    <x v="2"/>
    <x v="6"/>
    <x v="0"/>
    <x v="0"/>
    <x v="0"/>
    <s v="SI"/>
    <n v="1"/>
    <n v="1"/>
    <n v="1"/>
    <n v="1"/>
    <n v="1"/>
    <n v="2"/>
    <s v="SI"/>
    <s v="Buena"/>
    <s v="Probablemte si"/>
    <n v="7"/>
    <x v="0"/>
    <n v="0.49504950495049505"/>
  </r>
  <r>
    <x v="3"/>
    <s v="REGIMEN ESPECIAL"/>
    <s v="PITALITO"/>
    <s v="URBANA"/>
    <x v="2"/>
    <x v="5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7"/>
    <s v="SUBSIDIADO"/>
    <s v="PITALITO"/>
    <s v="URBANA"/>
    <x v="2"/>
    <x v="0"/>
    <x v="1"/>
    <x v="4"/>
    <x v="1"/>
    <s v="NO"/>
    <n v="1"/>
    <n v="1"/>
    <n v="1"/>
    <n v="1"/>
    <n v="1"/>
    <n v="1"/>
    <s v="SI"/>
    <s v="Muy Buena"/>
    <s v="Definitivamente Si"/>
    <n v="6"/>
    <x v="0"/>
    <n v="0.49504950495049505"/>
  </r>
  <r>
    <x v="5"/>
    <s v="SUBSIDIADO"/>
    <s v="PITALITO"/>
    <s v="URBANA"/>
    <x v="2"/>
    <x v="8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2"/>
    <s v="SUBSIDIADO"/>
    <s v="PITALITO"/>
    <s v="URBANA"/>
    <x v="2"/>
    <x v="8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5"/>
    <s v="SUBSIDIADO"/>
    <s v="PITALITO"/>
    <s v="RURAL"/>
    <x v="2"/>
    <x v="5"/>
    <x v="0"/>
    <x v="0"/>
    <x v="0"/>
    <s v="NO"/>
    <n v="1"/>
    <n v="1"/>
    <n v="1"/>
    <n v="1"/>
    <n v="1"/>
    <n v="1"/>
    <s v="SI"/>
    <s v="Muy Buena"/>
    <s v="Definitivamente Si"/>
    <n v="6"/>
    <x v="0"/>
    <n v="0.49504950495049505"/>
  </r>
  <r>
    <x v="7"/>
    <s v="SUBSIDIADO"/>
    <s v="SAN AGUSTIN"/>
    <s v="URBANA"/>
    <x v="2"/>
    <x v="4"/>
    <x v="1"/>
    <x v="1"/>
    <x v="1"/>
    <s v="SI"/>
    <n v="1"/>
    <n v="1"/>
    <n v="1"/>
    <n v="1"/>
    <n v="1"/>
    <n v="1"/>
    <s v="SI"/>
    <s v="Buena"/>
    <s v="Definitivamente Si"/>
    <n v="6"/>
    <x v="0"/>
    <n v="0.49504950495049505"/>
  </r>
  <r>
    <x v="7"/>
    <s v="SUBSIDIADO"/>
    <s v="SAN AGUSTIN"/>
    <s v="URBANA"/>
    <x v="2"/>
    <x v="4"/>
    <x v="1"/>
    <x v="1"/>
    <x v="1"/>
    <s v="SI"/>
    <n v="1"/>
    <n v="1"/>
    <n v="1"/>
    <n v="1"/>
    <n v="1"/>
    <n v="2"/>
    <s v="SI"/>
    <s v="Buena"/>
    <s v="Definitivamente Si"/>
    <n v="7"/>
    <x v="0"/>
    <n v="0.49504950495049505"/>
  </r>
  <r>
    <x v="0"/>
    <s v="SUBSIDIADO"/>
    <s v="PITALITO"/>
    <s v="URBANA"/>
    <x v="2"/>
    <x v="6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3"/>
    <s v="REGIMEN ESPECIAL"/>
    <s v="PITALITO"/>
    <s v="RURAL"/>
    <x v="2"/>
    <x v="0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7"/>
    <s v="SUBSIDIADO"/>
    <s v="PITALITO"/>
    <s v="RURAL"/>
    <x v="2"/>
    <x v="0"/>
    <x v="0"/>
    <x v="0"/>
    <x v="0"/>
    <s v="NO"/>
    <n v="1"/>
    <n v="1"/>
    <n v="1"/>
    <n v="1"/>
    <n v="1"/>
    <n v="1"/>
    <s v="SI"/>
    <s v="Muy Buena"/>
    <s v="Definitivamente Si"/>
    <n v="6"/>
    <x v="0"/>
    <n v="0.49504950495049505"/>
  </r>
  <r>
    <x v="4"/>
    <s v="CONTRIBUTIVO"/>
    <s v="PITALITO"/>
    <s v="RURAL"/>
    <x v="2"/>
    <x v="6"/>
    <x v="0"/>
    <x v="0"/>
    <x v="0"/>
    <s v="SI"/>
    <n v="1"/>
    <n v="1"/>
    <n v="1"/>
    <n v="1"/>
    <n v="1"/>
    <n v="2"/>
    <s v="SI"/>
    <s v="Regular"/>
    <s v="Probablemente No"/>
    <n v="7"/>
    <x v="0"/>
    <n v="0.49504950495049505"/>
  </r>
  <r>
    <x v="5"/>
    <s v="SUBSIDIADO"/>
    <s v="PITALITO"/>
    <s v="RURAL"/>
    <x v="2"/>
    <x v="6"/>
    <x v="0"/>
    <x v="0"/>
    <x v="0"/>
    <s v="SI"/>
    <n v="1"/>
    <n v="1"/>
    <n v="1"/>
    <n v="1"/>
    <n v="1"/>
    <n v="2"/>
    <s v="SI"/>
    <s v="Regular"/>
    <s v="Probablemente No"/>
    <n v="7"/>
    <x v="0"/>
    <n v="0.49504950495049505"/>
  </r>
  <r>
    <x v="1"/>
    <s v="SUBSIDIADO"/>
    <s v="PITALITO"/>
    <s v="RURAL"/>
    <x v="2"/>
    <x v="6"/>
    <x v="1"/>
    <x v="5"/>
    <x v="1"/>
    <s v="NO"/>
    <n v="1"/>
    <n v="1"/>
    <n v="1"/>
    <n v="1"/>
    <n v="1"/>
    <n v="2"/>
    <s v="SI"/>
    <s v="Buena"/>
    <s v="Definitivamente Si"/>
    <n v="7"/>
    <x v="0"/>
    <n v="0.49504950495049505"/>
  </r>
  <r>
    <x v="5"/>
    <s v="SUBSIDIADO"/>
    <s v="PITALITO"/>
    <s v="URBANA"/>
    <x v="2"/>
    <x v="4"/>
    <x v="1"/>
    <x v="4"/>
    <x v="1"/>
    <s v="SI"/>
    <n v="1"/>
    <n v="1"/>
    <n v="1"/>
    <n v="1"/>
    <n v="1"/>
    <n v="2"/>
    <s v="SI"/>
    <s v="Muy Buena"/>
    <s v="Definitivamente Si"/>
    <n v="7"/>
    <x v="0"/>
    <n v="0.49504950495049505"/>
  </r>
  <r>
    <x v="7"/>
    <s v="SUBSIDIADO"/>
    <s v="PITALITO"/>
    <s v="URBANA"/>
    <x v="2"/>
    <x v="5"/>
    <x v="0"/>
    <x v="0"/>
    <x v="0"/>
    <s v="NO"/>
    <n v="1"/>
    <n v="1"/>
    <n v="1"/>
    <n v="1"/>
    <n v="1"/>
    <n v="2"/>
    <s v="SI"/>
    <s v="Muy Buena"/>
    <s v="Definitivamente Si"/>
    <n v="7"/>
    <x v="0"/>
    <n v="0.49504950495049505"/>
  </r>
  <r>
    <x v="0"/>
    <s v="SUBSIDIADO"/>
    <s v="SAN AGUSTIN"/>
    <s v="URBANA"/>
    <x v="2"/>
    <x v="5"/>
    <x v="0"/>
    <x v="0"/>
    <x v="0"/>
    <s v="SI"/>
    <n v="1"/>
    <n v="1"/>
    <n v="1"/>
    <n v="1"/>
    <n v="1"/>
    <n v="1"/>
    <s v="SI"/>
    <s v="Buena"/>
    <s v="Definitivamente Si"/>
    <n v="6"/>
    <x v="0"/>
    <n v="0.49504950495049505"/>
  </r>
  <r>
    <x v="0"/>
    <s v="SUBSIDIADO"/>
    <s v="PITALITO"/>
    <s v="RURAL"/>
    <x v="2"/>
    <x v="6"/>
    <x v="0"/>
    <x v="0"/>
    <x v="0"/>
    <s v="SI"/>
    <n v="1"/>
    <n v="1"/>
    <n v="1"/>
    <n v="1"/>
    <n v="1"/>
    <n v="1"/>
    <s v="SI"/>
    <s v="Buena"/>
    <s v="Probablemte si"/>
    <n v="6"/>
    <x v="0"/>
    <n v="0.49504950495049505"/>
  </r>
  <r>
    <x v="5"/>
    <s v="SUBSIDIADO"/>
    <s v="PITALITO"/>
    <s v="URBANA"/>
    <x v="2"/>
    <x v="8"/>
    <x v="1"/>
    <x v="4"/>
    <x v="1"/>
    <s v="SI"/>
    <n v="1"/>
    <n v="1"/>
    <n v="1"/>
    <n v="1"/>
    <n v="1"/>
    <n v="1"/>
    <s v="SI"/>
    <s v="Muy Buena"/>
    <s v="Definitivamente Si"/>
    <n v="6"/>
    <x v="0"/>
    <n v="0.49504950495049505"/>
  </r>
  <r>
    <x v="2"/>
    <s v="CONTRIBUTIVO"/>
    <s v="PITALITO"/>
    <s v="RURAL"/>
    <x v="2"/>
    <x v="5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6"/>
    <s v="SUBSIDIADO"/>
    <s v="ACEVEDO"/>
    <s v="URBANA"/>
    <x v="2"/>
    <x v="5"/>
    <x v="1"/>
    <x v="6"/>
    <x v="1"/>
    <s v="SI"/>
    <n v="1"/>
    <n v="1"/>
    <n v="1"/>
    <n v="1"/>
    <n v="1"/>
    <n v="1"/>
    <s v="SI"/>
    <s v="Muy Buena"/>
    <s v="Definitivamente Si"/>
    <n v="6"/>
    <x v="0"/>
    <n v="0.49504950495049505"/>
  </r>
  <r>
    <x v="6"/>
    <s v="SUBSIDIADO"/>
    <s v="ACEVEDO"/>
    <s v="URBANA"/>
    <x v="2"/>
    <x v="5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6"/>
    <s v="SUBSIDIADO"/>
    <s v="PITALITO"/>
    <s v="RURAL"/>
    <x v="2"/>
    <x v="1"/>
    <x v="1"/>
    <x v="1"/>
    <x v="1"/>
    <s v="SI"/>
    <n v="1"/>
    <n v="1"/>
    <n v="1"/>
    <n v="1"/>
    <n v="1"/>
    <n v="2"/>
    <s v="SI"/>
    <s v="Muy Buena"/>
    <s v="Definitivamente Si"/>
    <n v="7"/>
    <x v="0"/>
    <n v="0.49504950495049505"/>
  </r>
  <r>
    <x v="7"/>
    <s v="SUBSIDIADO"/>
    <s v="PITALITO"/>
    <s v="URBANA"/>
    <x v="2"/>
    <x v="5"/>
    <x v="0"/>
    <x v="0"/>
    <x v="0"/>
    <s v="SI"/>
    <n v="1"/>
    <n v="1"/>
    <n v="1"/>
    <n v="1"/>
    <n v="1"/>
    <n v="2"/>
    <s v="SI"/>
    <s v="Muy Buena"/>
    <s v="Definitivamente Si"/>
    <n v="7"/>
    <x v="0"/>
    <n v="0.49504950495049505"/>
  </r>
  <r>
    <x v="7"/>
    <s v="SUBSIDIADO"/>
    <s v="PITALITO"/>
    <s v="URBANA"/>
    <x v="2"/>
    <x v="5"/>
    <x v="0"/>
    <x v="0"/>
    <x v="0"/>
    <s v="SI"/>
    <n v="1"/>
    <n v="1"/>
    <n v="1"/>
    <n v="1"/>
    <n v="1"/>
    <n v="2"/>
    <s v="SI"/>
    <s v="Muy Buena"/>
    <s v="Definitivamente Si"/>
    <n v="7"/>
    <x v="0"/>
    <n v="0.49504950495049505"/>
  </r>
  <r>
    <x v="0"/>
    <s v="SUBSIDIADO"/>
    <s v="PITALITO"/>
    <s v="URBANA"/>
    <x v="2"/>
    <x v="5"/>
    <x v="0"/>
    <x v="0"/>
    <x v="0"/>
    <s v="SI"/>
    <n v="1"/>
    <n v="1"/>
    <n v="1"/>
    <n v="1"/>
    <n v="1"/>
    <n v="2"/>
    <s v="SI"/>
    <s v="Buena"/>
    <s v="Definitivamente Si"/>
    <n v="7"/>
    <x v="0"/>
    <n v="0.49504950495049505"/>
  </r>
  <r>
    <x v="7"/>
    <s v="SUBSIDIADO"/>
    <s v="PITALITO"/>
    <s v="RURAL"/>
    <x v="2"/>
    <x v="5"/>
    <x v="0"/>
    <x v="0"/>
    <x v="0"/>
    <s v="SI"/>
    <n v="1"/>
    <n v="1"/>
    <n v="1"/>
    <n v="1"/>
    <n v="1"/>
    <n v="2"/>
    <s v="SI"/>
    <s v="Muy Buena"/>
    <s v="Definitivamente Si"/>
    <n v="7"/>
    <x v="0"/>
    <n v="0.49504950495049505"/>
  </r>
  <r>
    <x v="7"/>
    <s v="SUBSIDIADO"/>
    <s v="SAN AGUSTIN"/>
    <s v="URBANA"/>
    <x v="2"/>
    <x v="5"/>
    <x v="1"/>
    <x v="1"/>
    <x v="1"/>
    <s v="NO"/>
    <n v="1"/>
    <n v="1"/>
    <n v="1"/>
    <n v="1"/>
    <n v="1"/>
    <n v="2"/>
    <s v="SI"/>
    <s v="Muy Buena"/>
    <s v="Definitivamente Si"/>
    <n v="7"/>
    <x v="0"/>
    <n v="0.49504950495049505"/>
  </r>
  <r>
    <x v="7"/>
    <s v="SUBSIDIADO"/>
    <s v="SAN AGUSTIN"/>
    <s v="URBANA"/>
    <x v="2"/>
    <x v="5"/>
    <x v="1"/>
    <x v="1"/>
    <x v="1"/>
    <s v="SI"/>
    <n v="1"/>
    <n v="1"/>
    <n v="1"/>
    <n v="1"/>
    <n v="1"/>
    <n v="2"/>
    <s v="SI"/>
    <s v="Muy Buena"/>
    <s v="Definitivamente Si"/>
    <n v="7"/>
    <x v="0"/>
    <n v="0.49504950495049505"/>
  </r>
  <r>
    <x v="7"/>
    <s v="SUBSIDIADO"/>
    <s v="PALESTINA"/>
    <s v="RURAL"/>
    <x v="2"/>
    <x v="5"/>
    <x v="0"/>
    <x v="0"/>
    <x v="0"/>
    <s v="NO"/>
    <n v="1"/>
    <n v="1"/>
    <n v="1"/>
    <n v="1"/>
    <n v="1"/>
    <n v="2"/>
    <s v="SI"/>
    <s v="Buena"/>
    <s v="Definitivamente Si"/>
    <n v="7"/>
    <x v="0"/>
    <n v="0.49504950495049505"/>
  </r>
  <r>
    <x v="8"/>
    <s v="REGIMEN ESPECIAL"/>
    <s v="PITALITO"/>
    <s v="URBANA"/>
    <x v="2"/>
    <x v="5"/>
    <x v="0"/>
    <x v="0"/>
    <x v="0"/>
    <s v="SI"/>
    <n v="1"/>
    <n v="1"/>
    <n v="1"/>
    <n v="1"/>
    <n v="1"/>
    <n v="2"/>
    <s v="SI"/>
    <s v="Buena"/>
    <s v="Definitivamente Si"/>
    <n v="7"/>
    <x v="0"/>
    <n v="0.49504950495049505"/>
  </r>
  <r>
    <x v="1"/>
    <s v="SUBSIDIADO"/>
    <s v="PITALITO"/>
    <s v="URBANA"/>
    <x v="2"/>
    <x v="5"/>
    <x v="0"/>
    <x v="0"/>
    <x v="0"/>
    <s v="SI"/>
    <n v="1"/>
    <n v="1"/>
    <n v="1"/>
    <n v="1"/>
    <n v="1"/>
    <n v="2"/>
    <s v="SI"/>
    <s v="Buena"/>
    <s v="Definitivamente Si"/>
    <n v="7"/>
    <x v="0"/>
    <n v="0.49504950495049505"/>
  </r>
  <r>
    <x v="8"/>
    <s v="REGIMEN ESPECIAL"/>
    <s v="PITALITO"/>
    <s v="URBANA"/>
    <x v="2"/>
    <x v="5"/>
    <x v="0"/>
    <x v="0"/>
    <x v="0"/>
    <s v="SI"/>
    <n v="1"/>
    <n v="1"/>
    <n v="1"/>
    <n v="1"/>
    <n v="1"/>
    <n v="2"/>
    <s v="SI"/>
    <s v="Muy Buena"/>
    <s v="Definitivamente Si"/>
    <n v="7"/>
    <x v="0"/>
    <n v="0.49504950495049505"/>
  </r>
  <r>
    <x v="5"/>
    <s v="SUBSIDIADO"/>
    <s v="SAN AGUSTIN"/>
    <s v="RURAL"/>
    <x v="2"/>
    <x v="5"/>
    <x v="0"/>
    <x v="0"/>
    <x v="0"/>
    <s v="NO"/>
    <n v="1"/>
    <n v="1"/>
    <n v="1"/>
    <n v="1"/>
    <n v="1"/>
    <n v="1"/>
    <s v="SI"/>
    <s v="Muy Buena"/>
    <s v="Definitivamente Si"/>
    <n v="6"/>
    <x v="0"/>
    <n v="0.49504950495049505"/>
  </r>
  <r>
    <x v="0"/>
    <s v="SUBSIDIADO"/>
    <s v="PITALITO"/>
    <s v="URBANA"/>
    <x v="2"/>
    <x v="5"/>
    <x v="0"/>
    <x v="0"/>
    <x v="0"/>
    <s v="NO"/>
    <n v="1"/>
    <n v="1"/>
    <n v="1"/>
    <n v="1"/>
    <n v="1"/>
    <n v="2"/>
    <s v="SI"/>
    <s v="Buena"/>
    <s v="Probablemte si"/>
    <n v="7"/>
    <x v="0"/>
    <n v="0.49504950495049505"/>
  </r>
  <r>
    <x v="0"/>
    <s v="SUBSIDIADO"/>
    <s v="PITALITO"/>
    <s v="URBANA"/>
    <x v="2"/>
    <x v="3"/>
    <x v="0"/>
    <x v="0"/>
    <x v="0"/>
    <s v="SI"/>
    <n v="2"/>
    <n v="1"/>
    <n v="1"/>
    <n v="1"/>
    <n v="1"/>
    <n v="2"/>
    <s v="SI"/>
    <s v="Buena"/>
    <s v="Probablemte si"/>
    <n v="8"/>
    <x v="0"/>
    <n v="0.49504950495049505"/>
  </r>
  <r>
    <x v="0"/>
    <s v="SUBSIDIADO"/>
    <s v="PITALITO"/>
    <s v="URBANA"/>
    <x v="2"/>
    <x v="3"/>
    <x v="0"/>
    <x v="0"/>
    <x v="0"/>
    <s v="NO"/>
    <n v="2"/>
    <n v="1"/>
    <n v="1"/>
    <n v="1"/>
    <n v="1"/>
    <n v="2"/>
    <s v="SI"/>
    <s v="Buena"/>
    <s v="Probablemte si"/>
    <n v="8"/>
    <x v="0"/>
    <n v="0.49504950495049505"/>
  </r>
  <r>
    <x v="1"/>
    <s v="SUBSIDIADO"/>
    <s v="PITALITO"/>
    <s v="RURAL"/>
    <x v="2"/>
    <x v="6"/>
    <x v="0"/>
    <x v="0"/>
    <x v="0"/>
    <s v="NO"/>
    <n v="2"/>
    <n v="2"/>
    <n v="1"/>
    <n v="1"/>
    <n v="1"/>
    <n v="2"/>
    <s v="SI"/>
    <s v="Buena"/>
    <s v="Probablemte si"/>
    <n v="9"/>
    <x v="0"/>
    <n v="0.49504950495049505"/>
  </r>
  <r>
    <x v="5"/>
    <s v="SUBSIDIADO"/>
    <s v="PITALITO"/>
    <s v="RURAL"/>
    <x v="2"/>
    <x v="6"/>
    <x v="0"/>
    <x v="0"/>
    <x v="0"/>
    <s v="SI"/>
    <n v="2"/>
    <n v="2"/>
    <n v="1"/>
    <n v="1"/>
    <n v="1"/>
    <n v="2"/>
    <s v="SI"/>
    <s v="Buena"/>
    <s v="Probablemte si"/>
    <n v="9"/>
    <x v="0"/>
    <n v="0.49504950495049505"/>
  </r>
  <r>
    <x v="5"/>
    <s v="SUBSIDIADO"/>
    <s v="ISNOS"/>
    <s v="RURAL"/>
    <x v="2"/>
    <x v="6"/>
    <x v="0"/>
    <x v="0"/>
    <x v="0"/>
    <s v="NO"/>
    <n v="2"/>
    <n v="2"/>
    <n v="1"/>
    <n v="1"/>
    <n v="1"/>
    <n v="1"/>
    <s v="SI"/>
    <s v="Buena"/>
    <s v="Probablemte si"/>
    <n v="8"/>
    <x v="0"/>
    <n v="0.49504950495049505"/>
  </r>
  <r>
    <x v="5"/>
    <s v="SUBSIDIADO"/>
    <s v="ISNOS"/>
    <s v="RURAL"/>
    <x v="2"/>
    <x v="6"/>
    <x v="0"/>
    <x v="0"/>
    <x v="0"/>
    <s v="NO"/>
    <n v="2"/>
    <n v="2"/>
    <n v="1"/>
    <n v="1"/>
    <n v="1"/>
    <n v="1"/>
    <s v="SI"/>
    <s v="Buena"/>
    <s v="Probablemte si"/>
    <n v="8"/>
    <x v="0"/>
    <n v="0.49504950495049505"/>
  </r>
  <r>
    <x v="5"/>
    <s v="CONTRIBUTIVO"/>
    <s v="PITALITO"/>
    <s v="URBANA"/>
    <x v="2"/>
    <x v="0"/>
    <x v="0"/>
    <x v="0"/>
    <x v="0"/>
    <s v="SI"/>
    <n v="1"/>
    <n v="1"/>
    <n v="1"/>
    <n v="1"/>
    <n v="1"/>
    <n v="1"/>
    <s v="SI"/>
    <s v="Buena"/>
    <s v="Definitivamente Si"/>
    <n v="6"/>
    <x v="0"/>
    <n v="0.49504950495049505"/>
  </r>
  <r>
    <x v="5"/>
    <s v="SUBSIDIADO"/>
    <s v="ISNOS"/>
    <s v="URBANA"/>
    <x v="2"/>
    <x v="7"/>
    <x v="1"/>
    <x v="7"/>
    <x v="1"/>
    <s v="SI"/>
    <n v="1"/>
    <n v="1"/>
    <n v="1"/>
    <n v="1"/>
    <n v="1"/>
    <n v="1"/>
    <s v="SI"/>
    <s v="Muy Buena"/>
    <s v="Definitivamente Si"/>
    <n v="6"/>
    <x v="0"/>
    <n v="0.49504950495049505"/>
  </r>
  <r>
    <x v="5"/>
    <s v="SUBSIDIADO"/>
    <s v="ISNOS"/>
    <s v="URBANA"/>
    <x v="2"/>
    <x v="7"/>
    <x v="1"/>
    <x v="7"/>
    <x v="1"/>
    <s v="SI"/>
    <n v="1"/>
    <n v="1"/>
    <n v="1"/>
    <n v="1"/>
    <n v="1"/>
    <n v="1"/>
    <s v="SI"/>
    <s v="Buena"/>
    <s v="Definitivamente Si"/>
    <n v="6"/>
    <x v="0"/>
    <n v="0.49504950495049505"/>
  </r>
  <r>
    <x v="7"/>
    <s v="SUBSIDIADO"/>
    <s v="PITALITO"/>
    <s v="RURAL"/>
    <x v="2"/>
    <x v="7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0"/>
    <s v="SUBSIDIADO"/>
    <s v="PITALITO"/>
    <s v="URBANA"/>
    <x v="2"/>
    <x v="7"/>
    <x v="1"/>
    <x v="7"/>
    <x v="1"/>
    <s v="SI"/>
    <n v="1"/>
    <n v="1"/>
    <n v="1"/>
    <n v="1"/>
    <n v="1"/>
    <n v="1"/>
    <s v="SI"/>
    <s v="Muy Buena"/>
    <s v="Definitivamente Si"/>
    <n v="6"/>
    <x v="0"/>
    <n v="0.49504950495049505"/>
  </r>
  <r>
    <x v="0"/>
    <s v="SUBSIDIADO"/>
    <s v="PITALITO"/>
    <s v="URBANA"/>
    <x v="2"/>
    <x v="7"/>
    <x v="1"/>
    <x v="7"/>
    <x v="1"/>
    <s v="SI"/>
    <n v="1"/>
    <n v="1"/>
    <n v="1"/>
    <n v="1"/>
    <n v="1"/>
    <n v="1"/>
    <s v="SI"/>
    <s v="Muy Buena"/>
    <s v="Definitivamente Si"/>
    <n v="6"/>
    <x v="0"/>
    <n v="0.49504950495049505"/>
  </r>
  <r>
    <x v="7"/>
    <s v="SUBSIDIADO"/>
    <s v="PITALITO"/>
    <s v="URBANA"/>
    <x v="2"/>
    <x v="7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9"/>
    <s v="VINCULADO"/>
    <s v="TIMANA"/>
    <s v="URBANA"/>
    <x v="2"/>
    <x v="7"/>
    <x v="0"/>
    <x v="0"/>
    <x v="0"/>
    <s v="NO"/>
    <n v="1"/>
    <n v="1"/>
    <n v="1"/>
    <n v="1"/>
    <n v="1"/>
    <n v="1"/>
    <s v="SI"/>
    <s v="Buena"/>
    <s v="Definitivamente Si"/>
    <n v="6"/>
    <x v="0"/>
    <n v="0.49504950495049505"/>
  </r>
  <r>
    <x v="0"/>
    <s v="SUBSIDIADO"/>
    <s v="SALADOBLANCO"/>
    <s v="RURAL"/>
    <x v="2"/>
    <x v="7"/>
    <x v="0"/>
    <x v="0"/>
    <x v="0"/>
    <s v="NO"/>
    <n v="1"/>
    <n v="1"/>
    <n v="1"/>
    <n v="1"/>
    <n v="1"/>
    <n v="1"/>
    <s v="SI"/>
    <s v="Buena"/>
    <s v="Definitivamente Si"/>
    <n v="6"/>
    <x v="0"/>
    <n v="0.49504950495049505"/>
  </r>
  <r>
    <x v="7"/>
    <s v="SUBSIDIADO"/>
    <s v="PITALITO"/>
    <s v="RURAL"/>
    <x v="2"/>
    <x v="7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7"/>
    <s v="SUBSIDIADO"/>
    <s v="SAN AGUSTIN"/>
    <s v="RURAL"/>
    <x v="2"/>
    <x v="0"/>
    <x v="1"/>
    <x v="1"/>
    <x v="1"/>
    <s v="SI"/>
    <n v="1"/>
    <n v="1"/>
    <n v="1"/>
    <n v="1"/>
    <n v="1"/>
    <n v="1"/>
    <s v="SI"/>
    <s v="Buena"/>
    <s v="Definitivamente Si"/>
    <n v="6"/>
    <x v="0"/>
    <n v="0.49504950495049505"/>
  </r>
  <r>
    <x v="0"/>
    <s v="SUBSIDIADO"/>
    <s v="SAN AGUSTIN"/>
    <s v="RURAL"/>
    <x v="2"/>
    <x v="0"/>
    <x v="1"/>
    <x v="1"/>
    <x v="1"/>
    <s v="NO"/>
    <n v="1"/>
    <n v="1"/>
    <n v="1"/>
    <n v="1"/>
    <n v="1"/>
    <n v="1"/>
    <s v="SI"/>
    <s v="Muy Buena"/>
    <s v="Definitivamente Si"/>
    <n v="6"/>
    <x v="0"/>
    <n v="0.49504950495049505"/>
  </r>
  <r>
    <x v="0"/>
    <s v="SUBSIDIADO"/>
    <s v="PITALITO"/>
    <s v="URBANA"/>
    <x v="2"/>
    <x v="7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6"/>
    <s v="SUBSIDIADO"/>
    <s v="PITALITO"/>
    <s v="RURAL"/>
    <x v="2"/>
    <x v="7"/>
    <x v="0"/>
    <x v="0"/>
    <x v="0"/>
    <s v="NO"/>
    <n v="1"/>
    <n v="1"/>
    <n v="1"/>
    <n v="1"/>
    <n v="1"/>
    <n v="1"/>
    <s v="SI"/>
    <s v="Buena"/>
    <s v="Definitivamente Si"/>
    <n v="6"/>
    <x v="0"/>
    <n v="0.49504950495049505"/>
  </r>
  <r>
    <x v="5"/>
    <s v="SUBSIDIADO"/>
    <s v="ISNOS"/>
    <s v="RURAL"/>
    <x v="2"/>
    <x v="7"/>
    <x v="0"/>
    <x v="0"/>
    <x v="0"/>
    <s v="SI"/>
    <n v="1"/>
    <n v="1"/>
    <n v="1"/>
    <n v="1"/>
    <n v="1"/>
    <n v="1"/>
    <s v="SI"/>
    <s v="Buena"/>
    <s v="Probablemte si"/>
    <n v="6"/>
    <x v="0"/>
    <n v="0.49504950495049505"/>
  </r>
  <r>
    <x v="5"/>
    <s v="CONTRIBUTIVO"/>
    <s v="PITALITO"/>
    <s v="URBANA"/>
    <x v="2"/>
    <x v="8"/>
    <x v="0"/>
    <x v="0"/>
    <x v="0"/>
    <s v="SI"/>
    <n v="1"/>
    <n v="1"/>
    <n v="1"/>
    <n v="1"/>
    <n v="1"/>
    <n v="1"/>
    <s v="SI"/>
    <s v="Buena"/>
    <s v="Definitivamente Si"/>
    <n v="6"/>
    <x v="0"/>
    <n v="0.49504950495049505"/>
  </r>
  <r>
    <x v="5"/>
    <s v="CONTRIBUTIVO"/>
    <s v="PITALITO"/>
    <s v="URBANA"/>
    <x v="2"/>
    <x v="8"/>
    <x v="0"/>
    <x v="0"/>
    <x v="0"/>
    <s v="SI"/>
    <n v="1"/>
    <n v="1"/>
    <n v="1"/>
    <n v="1"/>
    <n v="1"/>
    <n v="2"/>
    <s v="SI"/>
    <s v="Buena"/>
    <s v="Definitivamente Si"/>
    <n v="7"/>
    <x v="0"/>
    <n v="0.49504950495049505"/>
  </r>
  <r>
    <x v="5"/>
    <s v="SUBSIDIADO"/>
    <s v="PITALITO"/>
    <s v="URBANA"/>
    <x v="2"/>
    <x v="6"/>
    <x v="0"/>
    <x v="0"/>
    <x v="0"/>
    <s v="NO"/>
    <n v="1"/>
    <n v="2"/>
    <n v="1"/>
    <n v="1"/>
    <n v="1"/>
    <n v="1"/>
    <s v="SI"/>
    <s v="Regular"/>
    <s v="Probablemte si"/>
    <n v="7"/>
    <x v="0"/>
    <n v="0.49504950495049505"/>
  </r>
  <r>
    <x v="2"/>
    <s v="CONTRIBUTIVO"/>
    <s v="PITALITO"/>
    <s v="URBANA"/>
    <x v="2"/>
    <x v="6"/>
    <x v="0"/>
    <x v="0"/>
    <x v="0"/>
    <s v="SI"/>
    <n v="1"/>
    <n v="1"/>
    <n v="1"/>
    <n v="1"/>
    <n v="1"/>
    <n v="2"/>
    <s v="SI"/>
    <s v="Buena"/>
    <s v="Definitivamente Si"/>
    <n v="7"/>
    <x v="0"/>
    <n v="0.49504950495049505"/>
  </r>
  <r>
    <x v="2"/>
    <s v="CONTRIBUTIVO"/>
    <s v="PITALITO"/>
    <s v="URBANA"/>
    <x v="2"/>
    <x v="6"/>
    <x v="0"/>
    <x v="0"/>
    <x v="0"/>
    <s v="SI"/>
    <n v="1"/>
    <n v="1"/>
    <n v="1"/>
    <n v="1"/>
    <n v="1"/>
    <n v="2"/>
    <s v="SI"/>
    <s v="Muy Buena"/>
    <s v="Definitivamente Si"/>
    <n v="7"/>
    <x v="0"/>
    <n v="0.49504950495049505"/>
  </r>
  <r>
    <x v="2"/>
    <s v="CONTRIBUTIVO"/>
    <s v="OPORAPA"/>
    <s v="RURAL"/>
    <x v="2"/>
    <x v="0"/>
    <x v="1"/>
    <x v="3"/>
    <x v="1"/>
    <s v="NO"/>
    <n v="1"/>
    <n v="1"/>
    <n v="1"/>
    <n v="1"/>
    <n v="1"/>
    <n v="1"/>
    <s v="SI"/>
    <s v="Buena"/>
    <s v="Definitivamente Si"/>
    <n v="6"/>
    <x v="0"/>
    <n v="0.49504950495049505"/>
  </r>
  <r>
    <x v="4"/>
    <s v="CONTRIBUTIVO"/>
    <s v="SAN AGUSTIN"/>
    <s v="URBANA"/>
    <x v="2"/>
    <x v="0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2"/>
    <s v="CONTRIBUTIVO"/>
    <s v="SAN AGUSTIN"/>
    <s v="URBANA"/>
    <x v="2"/>
    <x v="7"/>
    <x v="0"/>
    <x v="0"/>
    <x v="0"/>
    <s v="NO"/>
    <n v="1"/>
    <n v="1"/>
    <n v="1"/>
    <n v="1"/>
    <n v="1"/>
    <n v="1"/>
    <s v="SI"/>
    <s v="Regular"/>
    <s v="Probablemte si"/>
    <n v="6"/>
    <x v="0"/>
    <n v="0.49504950495049505"/>
  </r>
  <r>
    <x v="5"/>
    <s v="CONTRIBUTIVO"/>
    <s v="PITALITO"/>
    <s v="URBANA"/>
    <x v="2"/>
    <x v="6"/>
    <x v="0"/>
    <x v="0"/>
    <x v="0"/>
    <s v="NO"/>
    <n v="1"/>
    <n v="1"/>
    <n v="1"/>
    <n v="1"/>
    <n v="1"/>
    <n v="2"/>
    <s v="SI"/>
    <s v="Muy Buena"/>
    <s v="Definitivamente Si"/>
    <n v="7"/>
    <x v="0"/>
    <n v="0.49504950495049505"/>
  </r>
  <r>
    <x v="0"/>
    <s v="SUBSIDIADO"/>
    <s v="PITALITO"/>
    <s v="RURAL"/>
    <x v="2"/>
    <x v="0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5"/>
    <s v="CONTRIBUTIVO"/>
    <s v="PITALITO"/>
    <s v="URBANA"/>
    <x v="2"/>
    <x v="6"/>
    <x v="0"/>
    <x v="0"/>
    <x v="0"/>
    <s v="NO"/>
    <n v="1"/>
    <n v="1"/>
    <n v="1"/>
    <n v="1"/>
    <n v="1"/>
    <n v="2"/>
    <s v="SI"/>
    <s v="Muy Buena"/>
    <s v="Definitivamente Si"/>
    <n v="7"/>
    <x v="0"/>
    <n v="0.49504950495049505"/>
  </r>
  <r>
    <x v="0"/>
    <s v="CONTRIBUTIVO"/>
    <s v="PITALITO"/>
    <s v="RURAL"/>
    <x v="2"/>
    <x v="0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5"/>
    <s v="SUBSIDIADO"/>
    <s v="PITALITO"/>
    <s v="RURAL"/>
    <x v="2"/>
    <x v="0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2"/>
    <s v="CONTRIBUTIVO"/>
    <s v="PITALITO"/>
    <s v="URBANA"/>
    <x v="2"/>
    <x v="6"/>
    <x v="0"/>
    <x v="0"/>
    <x v="0"/>
    <s v="SI"/>
    <n v="1"/>
    <n v="1"/>
    <n v="1"/>
    <n v="1"/>
    <n v="1"/>
    <n v="2"/>
    <s v="SI"/>
    <s v="Muy Buena"/>
    <s v="Definitivamente Si"/>
    <n v="7"/>
    <x v="0"/>
    <n v="0.49504950495049505"/>
  </r>
  <r>
    <x v="0"/>
    <s v="SUBSIDIADO"/>
    <s v="PITALITO"/>
    <s v="URBANA"/>
    <x v="2"/>
    <x v="5"/>
    <x v="1"/>
    <x v="1"/>
    <x v="1"/>
    <s v="NO"/>
    <n v="1"/>
    <n v="1"/>
    <n v="1"/>
    <n v="1"/>
    <n v="1"/>
    <n v="2"/>
    <s v="SI"/>
    <s v="Buena"/>
    <s v="Definitivamente Si"/>
    <n v="7"/>
    <x v="0"/>
    <n v="0.49504950495049505"/>
  </r>
  <r>
    <x v="6"/>
    <s v="SUBSIDIADO"/>
    <s v="PALESTINA"/>
    <s v="RURAL"/>
    <x v="2"/>
    <x v="5"/>
    <x v="0"/>
    <x v="0"/>
    <x v="0"/>
    <s v="NO"/>
    <n v="1"/>
    <n v="1"/>
    <n v="1"/>
    <n v="1"/>
    <n v="1"/>
    <n v="2"/>
    <s v="SI"/>
    <s v="Buena"/>
    <s v="Probablemte si"/>
    <n v="7"/>
    <x v="0"/>
    <n v="0.49504950495049505"/>
  </r>
  <r>
    <x v="5"/>
    <s v="SUBSIDIADO"/>
    <s v="PITALITO"/>
    <s v="RURAL"/>
    <x v="2"/>
    <x v="5"/>
    <x v="0"/>
    <x v="0"/>
    <x v="0"/>
    <s v="NO"/>
    <n v="1"/>
    <n v="1"/>
    <n v="1"/>
    <n v="1"/>
    <n v="1"/>
    <n v="2"/>
    <s v="SI"/>
    <s v="Muy Buena"/>
    <s v="Definitivamente Si"/>
    <n v="7"/>
    <x v="0"/>
    <n v="0.49504950495049505"/>
  </r>
  <r>
    <x v="2"/>
    <s v="CONTRIBUTIVO"/>
    <s v="PITALITO"/>
    <s v="URBANA"/>
    <x v="2"/>
    <x v="0"/>
    <x v="0"/>
    <x v="0"/>
    <x v="0"/>
    <s v="SI"/>
    <n v="1"/>
    <n v="1"/>
    <n v="1"/>
    <n v="1"/>
    <n v="1"/>
    <n v="2"/>
    <s v="SI"/>
    <s v="Muy Buena"/>
    <s v="Definitivamente Si"/>
    <n v="7"/>
    <x v="0"/>
    <n v="0.49504950495049505"/>
  </r>
  <r>
    <x v="2"/>
    <s v="CONTRIBUTIVO"/>
    <s v="ISNOS"/>
    <s v="URBANA"/>
    <x v="2"/>
    <x v="0"/>
    <x v="1"/>
    <x v="8"/>
    <x v="1"/>
    <s v="NO"/>
    <n v="2"/>
    <n v="1"/>
    <n v="1"/>
    <n v="1"/>
    <n v="3"/>
    <n v="2"/>
    <s v="TV"/>
    <s v="Buena"/>
    <s v="Probablemte si"/>
    <n v="10"/>
    <x v="0"/>
    <n v="0.49504950495049505"/>
  </r>
  <r>
    <x v="7"/>
    <s v="SUBSIDIADO"/>
    <s v="SAN AGUSTIN"/>
    <s v="RURAL"/>
    <x v="2"/>
    <x v="0"/>
    <x v="0"/>
    <x v="0"/>
    <x v="0"/>
    <s v="NO"/>
    <n v="1"/>
    <n v="1"/>
    <n v="2"/>
    <n v="2"/>
    <n v="1"/>
    <n v="2"/>
    <s v="SI"/>
    <s v="Buena"/>
    <s v="Probablemte si"/>
    <n v="9"/>
    <x v="0"/>
    <n v="0.49504950495049505"/>
  </r>
  <r>
    <x v="1"/>
    <s v="SUBSIDIADO"/>
    <s v="PITALITO"/>
    <s v="RURAL"/>
    <x v="2"/>
    <x v="5"/>
    <x v="0"/>
    <x v="0"/>
    <x v="0"/>
    <s v="SI"/>
    <n v="2"/>
    <n v="2"/>
    <n v="1"/>
    <n v="1"/>
    <n v="1"/>
    <n v="2"/>
    <s v="SI"/>
    <s v="Buena"/>
    <s v="Probablemte si"/>
    <n v="9"/>
    <x v="0"/>
    <n v="0.49504950495049505"/>
  </r>
  <r>
    <x v="0"/>
    <s v="SUBSIDIADO"/>
    <s v="PITALITO"/>
    <s v="URBANA"/>
    <x v="2"/>
    <x v="5"/>
    <x v="0"/>
    <x v="0"/>
    <x v="0"/>
    <s v="NO"/>
    <n v="1"/>
    <n v="2"/>
    <n v="1"/>
    <n v="2"/>
    <n v="1"/>
    <n v="2"/>
    <s v="SI"/>
    <s v="Buena"/>
    <s v="Probablemte si"/>
    <n v="9"/>
    <x v="0"/>
    <n v="0.49504950495049505"/>
  </r>
  <r>
    <x v="0"/>
    <s v="SUBSIDIADO"/>
    <s v="ACEVEDO"/>
    <s v="URBANA"/>
    <x v="2"/>
    <x v="6"/>
    <x v="0"/>
    <x v="0"/>
    <x v="0"/>
    <s v="NO"/>
    <n v="1"/>
    <n v="1"/>
    <n v="1"/>
    <n v="1"/>
    <n v="1"/>
    <n v="2"/>
    <s v="SI"/>
    <s v="Muy Buena"/>
    <s v="Definitivamente Si"/>
    <n v="7"/>
    <x v="0"/>
    <n v="0.49504950495049505"/>
  </r>
  <r>
    <x v="0"/>
    <s v="SUBSIDIADO"/>
    <s v="PITALITO"/>
    <s v="URBANA"/>
    <x v="2"/>
    <x v="7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7"/>
    <s v="SUBSIDIADO"/>
    <s v="PITALITO"/>
    <s v="URBANA"/>
    <x v="2"/>
    <x v="0"/>
    <x v="0"/>
    <x v="0"/>
    <x v="0"/>
    <s v="NO"/>
    <n v="1"/>
    <n v="1"/>
    <n v="1"/>
    <n v="1"/>
    <n v="1"/>
    <n v="1"/>
    <s v="SI"/>
    <s v="Buena"/>
    <s v="Definitivamente Si"/>
    <n v="6"/>
    <x v="0"/>
    <n v="0.49504950495049505"/>
  </r>
  <r>
    <x v="5"/>
    <s v="CONTRIBUTIVO"/>
    <s v="PITALITO"/>
    <s v="RURAL"/>
    <x v="2"/>
    <x v="7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2"/>
    <s v="CONTRIBUTIVO"/>
    <s v="PITALITO"/>
    <s v="URBANA"/>
    <x v="2"/>
    <x v="7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6"/>
    <s v="SUBSIDIADO"/>
    <s v="ACEVEDO"/>
    <s v="RURAL"/>
    <x v="2"/>
    <x v="7"/>
    <x v="0"/>
    <x v="0"/>
    <x v="0"/>
    <s v="SI"/>
    <n v="1"/>
    <n v="1"/>
    <n v="1"/>
    <n v="1"/>
    <n v="1"/>
    <n v="1"/>
    <s v="SI"/>
    <s v="Buena"/>
    <s v="Definitivamente Si"/>
    <n v="6"/>
    <x v="0"/>
    <n v="0.49504950495049505"/>
  </r>
  <r>
    <x v="0"/>
    <s v="SUBSIDIADO"/>
    <s v="PITALITO"/>
    <s v="URBANA"/>
    <x v="3"/>
    <x v="1"/>
    <x v="0"/>
    <x v="0"/>
    <x v="0"/>
    <s v="NO"/>
    <n v="1"/>
    <n v="1"/>
    <n v="1"/>
    <n v="1"/>
    <n v="1"/>
    <n v="1"/>
    <s v="SI"/>
    <s v="Buena"/>
    <s v="Definitivamente Si"/>
    <n v="6"/>
    <x v="0"/>
    <n v="0.49504950495049505"/>
  </r>
  <r>
    <x v="5"/>
    <s v="CONTRIBUTIVO"/>
    <s v="NEIVA"/>
    <s v="URBANA"/>
    <x v="3"/>
    <x v="5"/>
    <x v="0"/>
    <x v="0"/>
    <x v="2"/>
    <s v="NO"/>
    <n v="1"/>
    <n v="1"/>
    <n v="1"/>
    <n v="1"/>
    <n v="1"/>
    <n v="3"/>
    <s v="SI"/>
    <s v="Buena"/>
    <s v="Definitivamente Si"/>
    <n v="8"/>
    <x v="0"/>
    <n v="0.49504950495049505"/>
  </r>
  <r>
    <x v="7"/>
    <s v="SUBSIDIADO"/>
    <s v="SAN AGUSTIN"/>
    <s v="URBANA"/>
    <x v="3"/>
    <x v="9"/>
    <x v="0"/>
    <x v="0"/>
    <x v="0"/>
    <s v="SI"/>
    <n v="1"/>
    <n v="2"/>
    <n v="2"/>
    <n v="1"/>
    <n v="1"/>
    <n v="2"/>
    <s v="SI"/>
    <s v="Regular"/>
    <s v="Definitivamente Si"/>
    <n v="9"/>
    <x v="0"/>
    <n v="0.49504950495049505"/>
  </r>
  <r>
    <x v="6"/>
    <s v="SUBSIDIADO"/>
    <s v="OTRO"/>
    <s v="URBANA"/>
    <x v="3"/>
    <x v="1"/>
    <x v="0"/>
    <x v="0"/>
    <x v="0"/>
    <s v="SI"/>
    <n v="1"/>
    <n v="1"/>
    <n v="3"/>
    <n v="1"/>
    <n v="1"/>
    <n v="1"/>
    <s v="SI"/>
    <s v="Buena"/>
    <s v="Definitivamente Si"/>
    <n v="8"/>
    <x v="0"/>
    <n v="0.49504950495049505"/>
  </r>
  <r>
    <x v="1"/>
    <s v="SUBSIDIADO"/>
    <s v="PITALITO"/>
    <s v="RURAL"/>
    <x v="3"/>
    <x v="6"/>
    <x v="0"/>
    <x v="0"/>
    <x v="0"/>
    <s v="SI"/>
    <n v="1"/>
    <n v="1"/>
    <n v="1"/>
    <n v="1"/>
    <n v="1"/>
    <n v="3"/>
    <s v="SI"/>
    <s v="Buena"/>
    <s v="Definitivamente Si"/>
    <n v="8"/>
    <x v="0"/>
    <n v="0.49504950495049505"/>
  </r>
  <r>
    <x v="5"/>
    <s v="SUBSIDIADO"/>
    <s v="ISNOS"/>
    <s v="RURAL"/>
    <x v="3"/>
    <x v="8"/>
    <x v="0"/>
    <x v="0"/>
    <x v="0"/>
    <s v="SI"/>
    <n v="1"/>
    <n v="2"/>
    <n v="1"/>
    <n v="1"/>
    <n v="1"/>
    <n v="1"/>
    <s v="SI"/>
    <s v="Buena"/>
    <s v="Definitivamente Si"/>
    <n v="7"/>
    <x v="0"/>
    <n v="0.49504950495049505"/>
  </r>
  <r>
    <x v="5"/>
    <s v="CONTRIBUTIVO"/>
    <s v="PITALITO"/>
    <s v="RURAL"/>
    <x v="3"/>
    <x v="5"/>
    <x v="0"/>
    <x v="0"/>
    <x v="0"/>
    <s v="SI"/>
    <n v="1"/>
    <n v="2"/>
    <n v="1"/>
    <n v="1"/>
    <n v="1"/>
    <n v="1"/>
    <s v="SI"/>
    <s v="Buena"/>
    <s v="Definitivamente Si"/>
    <n v="7"/>
    <x v="0"/>
    <n v="0.49504950495049505"/>
  </r>
  <r>
    <x v="2"/>
    <s v="CONTRIBUTIVO"/>
    <s v="SAN AGUSTIN"/>
    <s v="URBANA"/>
    <x v="3"/>
    <x v="5"/>
    <x v="1"/>
    <x v="1"/>
    <x v="1"/>
    <s v="NO"/>
    <n v="1"/>
    <n v="1"/>
    <n v="1"/>
    <n v="1"/>
    <n v="1"/>
    <n v="1"/>
    <s v="SI"/>
    <s v="Buena"/>
    <s v="Definitivamente Si"/>
    <n v="6"/>
    <x v="0"/>
    <n v="0.49504950495049505"/>
  </r>
  <r>
    <x v="2"/>
    <s v="CONTRIBUTIVO"/>
    <s v="PITALITO"/>
    <s v="RURAL"/>
    <x v="3"/>
    <x v="5"/>
    <x v="0"/>
    <x v="0"/>
    <x v="0"/>
    <s v="SI"/>
    <n v="1"/>
    <n v="1"/>
    <n v="1"/>
    <n v="1"/>
    <n v="1"/>
    <n v="1"/>
    <s v="SI"/>
    <s v="Buena"/>
    <s v="Definitivamente Si"/>
    <n v="6"/>
    <x v="0"/>
    <n v="0.49504950495049505"/>
  </r>
  <r>
    <x v="7"/>
    <s v="SUBSIDIADO"/>
    <s v="SAN AGUSTIN"/>
    <s v="RURAL"/>
    <x v="3"/>
    <x v="5"/>
    <x v="0"/>
    <x v="0"/>
    <x v="0"/>
    <s v="NO"/>
    <n v="1"/>
    <n v="1"/>
    <n v="2"/>
    <n v="1"/>
    <n v="1"/>
    <n v="1"/>
    <s v="SI"/>
    <s v="Buena"/>
    <s v="Definitivamente Si"/>
    <n v="7"/>
    <x v="0"/>
    <n v="0.49504950495049505"/>
  </r>
  <r>
    <x v="5"/>
    <s v="CONTRIBUTIVO"/>
    <s v="PITALITO"/>
    <s v="RURAL"/>
    <x v="3"/>
    <x v="5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5"/>
    <s v="CONTRIBUTIVO"/>
    <s v="PITALITO"/>
    <s v="URBANA"/>
    <x v="3"/>
    <x v="1"/>
    <x v="0"/>
    <x v="0"/>
    <x v="0"/>
    <s v="SI"/>
    <n v="1"/>
    <n v="1"/>
    <n v="1"/>
    <n v="1"/>
    <n v="1"/>
    <n v="2"/>
    <s v="SI"/>
    <s v="Regular"/>
    <s v="Definitivamente Si"/>
    <n v="7"/>
    <x v="0"/>
    <n v="0.49504950495049505"/>
  </r>
  <r>
    <x v="2"/>
    <s v="CONTRIBUTIVO"/>
    <s v="PITALITO"/>
    <s v="URBANA"/>
    <x v="3"/>
    <x v="5"/>
    <x v="0"/>
    <x v="0"/>
    <x v="0"/>
    <s v="SI"/>
    <n v="1"/>
    <n v="1"/>
    <n v="1"/>
    <n v="1"/>
    <n v="1"/>
    <n v="1"/>
    <s v="SI"/>
    <s v="Buena"/>
    <s v="Definitivamente Si"/>
    <n v="6"/>
    <x v="0"/>
    <n v="0.49504950495049505"/>
  </r>
  <r>
    <x v="0"/>
    <s v="SUBSIDIADO"/>
    <s v="PITALITO"/>
    <s v="URBANA"/>
    <x v="3"/>
    <x v="6"/>
    <x v="0"/>
    <x v="0"/>
    <x v="0"/>
    <s v="NO"/>
    <n v="2"/>
    <n v="2"/>
    <n v="1"/>
    <n v="1"/>
    <n v="1"/>
    <n v="2"/>
    <s v="SI"/>
    <s v="Regular"/>
    <s v="Definitivamente Si"/>
    <n v="9"/>
    <x v="0"/>
    <n v="0.49504950495049505"/>
  </r>
  <r>
    <x v="5"/>
    <s v="CONTRIBUTIVO"/>
    <s v="ISNOS"/>
    <s v="RURAL"/>
    <x v="3"/>
    <x v="5"/>
    <x v="0"/>
    <x v="0"/>
    <x v="0"/>
    <s v="NO"/>
    <n v="1"/>
    <n v="1"/>
    <n v="1"/>
    <n v="1"/>
    <n v="1"/>
    <n v="1"/>
    <s v="SI"/>
    <s v="Buena"/>
    <s v="Definitivamente Si"/>
    <n v="6"/>
    <x v="0"/>
    <n v="0.49504950495049505"/>
  </r>
  <r>
    <x v="5"/>
    <s v="CONTRIBUTIVO"/>
    <s v="ISNOS"/>
    <s v="RURAL"/>
    <x v="3"/>
    <x v="4"/>
    <x v="1"/>
    <x v="2"/>
    <x v="1"/>
    <s v="NO"/>
    <n v="1"/>
    <n v="1"/>
    <n v="1"/>
    <n v="1"/>
    <n v="1"/>
    <n v="2"/>
    <s v="SI"/>
    <s v="Buena"/>
    <s v="Definitivamente Si"/>
    <n v="7"/>
    <x v="0"/>
    <n v="0.49504950495049505"/>
  </r>
  <r>
    <x v="5"/>
    <s v="CONTRIBUTIVO"/>
    <s v="ISNOS"/>
    <s v="RURAL"/>
    <x v="3"/>
    <x v="5"/>
    <x v="0"/>
    <x v="0"/>
    <x v="2"/>
    <s v="SI"/>
    <n v="1"/>
    <n v="2"/>
    <n v="1"/>
    <n v="1"/>
    <n v="1"/>
    <n v="1"/>
    <s v="SI"/>
    <s v="Buena"/>
    <s v="Definitivamente Si"/>
    <n v="7"/>
    <x v="0"/>
    <n v="0.49504950495049505"/>
  </r>
  <r>
    <x v="5"/>
    <s v="CONTRIBUTIVO"/>
    <s v="PITALITO"/>
    <s v="URBANA"/>
    <x v="3"/>
    <x v="9"/>
    <x v="1"/>
    <x v="3"/>
    <x v="1"/>
    <s v="SI"/>
    <n v="1"/>
    <n v="1"/>
    <n v="1"/>
    <n v="1"/>
    <n v="1"/>
    <n v="2"/>
    <s v="SI"/>
    <s v="Buena"/>
    <s v="Definitivamente Si"/>
    <n v="7"/>
    <x v="0"/>
    <n v="0.49504950495049505"/>
  </r>
  <r>
    <x v="1"/>
    <s v="SUBSIDIADO"/>
    <s v="PITALITO"/>
    <s v="RURAL"/>
    <x v="3"/>
    <x v="4"/>
    <x v="0"/>
    <x v="0"/>
    <x v="0"/>
    <s v="SI"/>
    <n v="1"/>
    <n v="1"/>
    <n v="1"/>
    <n v="1"/>
    <n v="1"/>
    <n v="3"/>
    <s v="SI"/>
    <s v="Regular"/>
    <s v="Definitivamente Si"/>
    <n v="8"/>
    <x v="0"/>
    <n v="0.49504950495049505"/>
  </r>
  <r>
    <x v="5"/>
    <s v="CONTRIBUTIVO"/>
    <s v="ISNOS"/>
    <s v="RURAL"/>
    <x v="3"/>
    <x v="8"/>
    <x v="0"/>
    <x v="0"/>
    <x v="0"/>
    <s v="SI"/>
    <n v="1"/>
    <n v="1"/>
    <n v="1"/>
    <n v="1"/>
    <n v="1"/>
    <n v="1"/>
    <s v="SI"/>
    <s v="Regular"/>
    <s v="Definitivamente Si"/>
    <n v="6"/>
    <x v="0"/>
    <n v="0.49504950495049505"/>
  </r>
  <r>
    <x v="0"/>
    <s v="SUBSIDIADO"/>
    <s v="PITALITO"/>
    <s v="URBANA"/>
    <x v="3"/>
    <x v="5"/>
    <x v="0"/>
    <x v="0"/>
    <x v="0"/>
    <s v="NO"/>
    <n v="1"/>
    <n v="1"/>
    <n v="1"/>
    <n v="1"/>
    <n v="1"/>
    <n v="2"/>
    <s v="SI"/>
    <s v="Buena"/>
    <s v="Definitivamente Si"/>
    <n v="7"/>
    <x v="0"/>
    <n v="0.49504950495049505"/>
  </r>
  <r>
    <x v="0"/>
    <s v="SUBSIDIADO"/>
    <s v="PITALITO"/>
    <s v="URBANA"/>
    <x v="3"/>
    <x v="5"/>
    <x v="0"/>
    <x v="0"/>
    <x v="0"/>
    <s v="NO"/>
    <n v="1"/>
    <n v="1"/>
    <n v="1"/>
    <n v="1"/>
    <n v="1"/>
    <n v="2"/>
    <s v="SI"/>
    <s v="Buena"/>
    <s v="Definitivamente Si"/>
    <n v="7"/>
    <x v="0"/>
    <n v="0.49504950495049505"/>
  </r>
  <r>
    <x v="6"/>
    <s v="OTRO"/>
    <s v="OPORAPA"/>
    <s v="RURAL"/>
    <x v="3"/>
    <x v="1"/>
    <x v="0"/>
    <x v="0"/>
    <x v="0"/>
    <s v="SI"/>
    <n v="1"/>
    <n v="1"/>
    <n v="1"/>
    <n v="1"/>
    <n v="1"/>
    <n v="3"/>
    <s v="TV"/>
    <s v="Buena"/>
    <s v="Definitivamente Si"/>
    <n v="8"/>
    <x v="0"/>
    <n v="0.49504950495049505"/>
  </r>
  <r>
    <x v="8"/>
    <s v="REGIMEN ESPECIAL"/>
    <s v="SAN AGUSTIN"/>
    <s v="URBANA"/>
    <x v="3"/>
    <x v="4"/>
    <x v="0"/>
    <x v="0"/>
    <x v="0"/>
    <s v="SI"/>
    <n v="1"/>
    <n v="1"/>
    <n v="1"/>
    <n v="1"/>
    <n v="3"/>
    <n v="1"/>
    <s v="SI"/>
    <s v="Regular"/>
    <s v="Definitivamente Si"/>
    <n v="8"/>
    <x v="0"/>
    <n v="0.49504950495049505"/>
  </r>
  <r>
    <x v="5"/>
    <s v="SUBSIDIADO"/>
    <s v="PITALITO"/>
    <s v="RURAL"/>
    <x v="3"/>
    <x v="8"/>
    <x v="0"/>
    <x v="0"/>
    <x v="0"/>
    <s v="NO"/>
    <n v="1"/>
    <n v="2"/>
    <n v="1"/>
    <n v="1"/>
    <n v="1"/>
    <n v="1"/>
    <s v="SI"/>
    <s v="Buena"/>
    <s v="Definitivamente Si"/>
    <n v="7"/>
    <x v="0"/>
    <n v="0.49504950495049505"/>
  </r>
  <r>
    <x v="7"/>
    <s v="SUBSIDIADO"/>
    <s v="TIMANA"/>
    <s v="RURAL"/>
    <x v="3"/>
    <x v="1"/>
    <x v="0"/>
    <x v="0"/>
    <x v="0"/>
    <s v="SI"/>
    <n v="1"/>
    <n v="1"/>
    <n v="1"/>
    <n v="1"/>
    <n v="1"/>
    <n v="1"/>
    <s v="SI"/>
    <s v="Buena"/>
    <s v="Definitivamente Si"/>
    <n v="6"/>
    <x v="0"/>
    <n v="0.49504950495049505"/>
  </r>
  <r>
    <x v="7"/>
    <s v="SUBSIDIADO"/>
    <s v="TIMANA"/>
    <s v="URBANA"/>
    <x v="3"/>
    <x v="10"/>
    <x v="0"/>
    <x v="0"/>
    <x v="0"/>
    <s v="SI"/>
    <n v="1"/>
    <n v="1"/>
    <n v="1"/>
    <n v="1"/>
    <n v="1"/>
    <n v="1"/>
    <s v="SI"/>
    <s v="Buena"/>
    <s v="Definitivamente Si"/>
    <n v="6"/>
    <x v="0"/>
    <n v="0.49504950495049505"/>
  </r>
  <r>
    <x v="5"/>
    <s v="SUBSIDIADO"/>
    <s v="PITALITO"/>
    <s v="URBANA"/>
    <x v="3"/>
    <x v="5"/>
    <x v="0"/>
    <x v="0"/>
    <x v="0"/>
    <s v="SI"/>
    <n v="1"/>
    <n v="1"/>
    <n v="1"/>
    <n v="1"/>
    <n v="1"/>
    <n v="1"/>
    <s v="SI"/>
    <s v="Buena"/>
    <s v="Definitivamente Si"/>
    <n v="6"/>
    <x v="0"/>
    <n v="0.49504950495049505"/>
  </r>
  <r>
    <x v="5"/>
    <s v="CONTRIBUTIVO"/>
    <s v="PITALITO"/>
    <s v="URBANA"/>
    <x v="3"/>
    <x v="5"/>
    <x v="0"/>
    <x v="0"/>
    <x v="0"/>
    <s v="SI"/>
    <n v="1"/>
    <n v="1"/>
    <n v="1"/>
    <n v="1"/>
    <n v="1"/>
    <n v="1"/>
    <s v="SI"/>
    <s v="Buena"/>
    <s v="Definitivamente Si"/>
    <n v="6"/>
    <x v="0"/>
    <n v="0.49504950495049505"/>
  </r>
  <r>
    <x v="5"/>
    <s v="CONTRIBUTIVO"/>
    <s v="TIMANA"/>
    <s v="URBANA"/>
    <x v="3"/>
    <x v="5"/>
    <x v="0"/>
    <x v="0"/>
    <x v="0"/>
    <s v="NO"/>
    <n v="1"/>
    <n v="1"/>
    <n v="1"/>
    <n v="1"/>
    <n v="3"/>
    <n v="2"/>
    <s v="SI"/>
    <s v="Buena"/>
    <s v="Definitivamente Si"/>
    <n v="9"/>
    <x v="0"/>
    <n v="0.49504950495049505"/>
  </r>
  <r>
    <x v="0"/>
    <s v="SUBSIDIADO"/>
    <s v="ISNOS"/>
    <s v="RURAL"/>
    <x v="3"/>
    <x v="1"/>
    <x v="0"/>
    <x v="0"/>
    <x v="2"/>
    <s v="NO"/>
    <n v="1"/>
    <n v="1"/>
    <n v="1"/>
    <n v="1"/>
    <n v="1"/>
    <n v="1"/>
    <s v="SI"/>
    <s v="Muy Buena"/>
    <s v="Definitivamente Si"/>
    <n v="6"/>
    <x v="0"/>
    <n v="0.49504950495049505"/>
  </r>
  <r>
    <x v="10"/>
    <s v="OTRO"/>
    <s v="PITALITO"/>
    <s v="URBANA"/>
    <x v="3"/>
    <x v="1"/>
    <x v="0"/>
    <x v="0"/>
    <x v="0"/>
    <s v="SI"/>
    <n v="1"/>
    <n v="2"/>
    <n v="1"/>
    <n v="1"/>
    <n v="1"/>
    <n v="2"/>
    <s v="SI"/>
    <s v="Buena"/>
    <s v="Definitivamente Si"/>
    <n v="8"/>
    <x v="0"/>
    <n v="0.49504950495049505"/>
  </r>
  <r>
    <x v="5"/>
    <s v="CONTRIBUTIVO"/>
    <s v="PITALITO"/>
    <s v="URBANA"/>
    <x v="3"/>
    <x v="1"/>
    <x v="0"/>
    <x v="0"/>
    <x v="0"/>
    <s v="SI"/>
    <n v="1"/>
    <n v="2"/>
    <n v="1"/>
    <n v="1"/>
    <n v="1"/>
    <n v="2"/>
    <s v="SI"/>
    <s v="Regular"/>
    <s v="No Respondieron"/>
    <n v="8"/>
    <x v="0"/>
    <n v="0.49504950495049505"/>
  </r>
  <r>
    <x v="7"/>
    <s v="SUBSIDIADO"/>
    <s v="SAN AGUSTIN"/>
    <s v="RURAL"/>
    <x v="3"/>
    <x v="5"/>
    <x v="0"/>
    <x v="0"/>
    <x v="0"/>
    <s v="SI"/>
    <n v="1"/>
    <n v="1"/>
    <n v="1"/>
    <n v="1"/>
    <n v="1"/>
    <n v="1"/>
    <s v="SI"/>
    <s v="Buena"/>
    <s v="Definitivamente Si"/>
    <n v="6"/>
    <x v="0"/>
    <n v="0.49504950495049505"/>
  </r>
  <r>
    <x v="0"/>
    <s v="SUBSIDIADO"/>
    <s v="ISNOS"/>
    <s v="RURAL"/>
    <x v="3"/>
    <x v="5"/>
    <x v="0"/>
    <x v="0"/>
    <x v="2"/>
    <s v="SI"/>
    <n v="1"/>
    <n v="1"/>
    <n v="1"/>
    <n v="1"/>
    <n v="3"/>
    <n v="2"/>
    <s v="SI"/>
    <s v="Buena"/>
    <s v="Probablemte si"/>
    <n v="9"/>
    <x v="0"/>
    <n v="0.49504950495049505"/>
  </r>
  <r>
    <x v="5"/>
    <s v="CONTRIBUTIVO"/>
    <s v="PITALITO"/>
    <s v="URBANA"/>
    <x v="3"/>
    <x v="1"/>
    <x v="0"/>
    <x v="0"/>
    <x v="0"/>
    <s v="SI"/>
    <n v="1"/>
    <n v="1"/>
    <n v="1"/>
    <n v="1"/>
    <n v="1"/>
    <n v="1"/>
    <s v="SI"/>
    <s v="Buena"/>
    <s v="Definitivamente Si"/>
    <n v="6"/>
    <x v="0"/>
    <n v="0.49504950495049505"/>
  </r>
  <r>
    <x v="5"/>
    <s v="CONTRIBUTIVO"/>
    <s v="PITALITO"/>
    <s v="URBANA"/>
    <x v="3"/>
    <x v="1"/>
    <x v="0"/>
    <x v="0"/>
    <x v="2"/>
    <s v="NO"/>
    <n v="1"/>
    <n v="1"/>
    <n v="1"/>
    <n v="1"/>
    <n v="1"/>
    <n v="1"/>
    <s v="SI"/>
    <s v="Buena"/>
    <s v="Definitivamente Si"/>
    <n v="6"/>
    <x v="0"/>
    <n v="0.49504950495049505"/>
  </r>
  <r>
    <x v="5"/>
    <s v="CONTRIBUTIVO"/>
    <s v="PITALITO"/>
    <s v="URBANA"/>
    <x v="3"/>
    <x v="1"/>
    <x v="0"/>
    <x v="0"/>
    <x v="0"/>
    <s v="SI"/>
    <n v="1"/>
    <n v="1"/>
    <n v="1"/>
    <n v="1"/>
    <n v="1"/>
    <n v="1"/>
    <s v="SI"/>
    <s v="Buena"/>
    <s v="Definitivamente Si"/>
    <n v="6"/>
    <x v="0"/>
    <n v="0.49504950495049505"/>
  </r>
  <r>
    <x v="5"/>
    <s v="CONTRIBUTIVO"/>
    <s v="PITALITO"/>
    <s v="URBANA"/>
    <x v="3"/>
    <x v="1"/>
    <x v="0"/>
    <x v="0"/>
    <x v="2"/>
    <s v="NO"/>
    <n v="1"/>
    <n v="1"/>
    <n v="1"/>
    <n v="1"/>
    <n v="1"/>
    <n v="1"/>
    <s v="SI"/>
    <s v="Buena"/>
    <s v="Definitivamente Si"/>
    <n v="6"/>
    <x v="0"/>
    <n v="0.49504950495049505"/>
  </r>
  <r>
    <x v="4"/>
    <s v="CONTRIBUTIVO"/>
    <s v="PITALITO"/>
    <s v="URBANA"/>
    <x v="3"/>
    <x v="5"/>
    <x v="1"/>
    <x v="4"/>
    <x v="1"/>
    <s v="SI"/>
    <n v="1"/>
    <n v="2"/>
    <n v="1"/>
    <n v="1"/>
    <n v="1"/>
    <n v="1"/>
    <s v="SI"/>
    <s v="Buena"/>
    <s v="Definitivamente Si"/>
    <n v="7"/>
    <x v="0"/>
    <n v="0.49504950495049505"/>
  </r>
  <r>
    <x v="0"/>
    <s v="SUBSIDIADO"/>
    <s v="PITALITO"/>
    <s v="URBANA"/>
    <x v="3"/>
    <x v="2"/>
    <x v="0"/>
    <x v="0"/>
    <x v="0"/>
    <s v="SI"/>
    <n v="1"/>
    <n v="1"/>
    <n v="1"/>
    <n v="1"/>
    <n v="1"/>
    <n v="2"/>
    <s v="SI"/>
    <s v="Buena"/>
    <s v="Definitivamente Si"/>
    <n v="7"/>
    <x v="0"/>
    <n v="0.49504950495049505"/>
  </r>
  <r>
    <x v="0"/>
    <s v="SUBSIDIADO"/>
    <s v="PITALITO"/>
    <s v="URBANA"/>
    <x v="3"/>
    <x v="1"/>
    <x v="0"/>
    <x v="0"/>
    <x v="0"/>
    <s v="SI"/>
    <n v="1"/>
    <n v="1"/>
    <n v="1"/>
    <n v="1"/>
    <n v="1"/>
    <n v="2"/>
    <s v="SI"/>
    <s v="Buena"/>
    <s v="Definitivamente Si"/>
    <n v="7"/>
    <x v="0"/>
    <n v="0.49504950495049505"/>
  </r>
  <r>
    <x v="6"/>
    <s v="SUBSIDIADO"/>
    <s v="PITALITO"/>
    <s v="URBANA"/>
    <x v="3"/>
    <x v="6"/>
    <x v="0"/>
    <x v="0"/>
    <x v="0"/>
    <s v="SI"/>
    <n v="1"/>
    <n v="1"/>
    <n v="3"/>
    <n v="1"/>
    <n v="1"/>
    <n v="2"/>
    <s v="SI"/>
    <s v="Regular"/>
    <s v="Definitivamente Si"/>
    <n v="9"/>
    <x v="0"/>
    <n v="0.49504950495049505"/>
  </r>
  <r>
    <x v="7"/>
    <s v="SUBSIDIADO"/>
    <s v="PITALITO"/>
    <s v="RURAL"/>
    <x v="3"/>
    <x v="5"/>
    <x v="0"/>
    <x v="0"/>
    <x v="0"/>
    <s v="SI"/>
    <n v="1"/>
    <n v="1"/>
    <n v="1"/>
    <n v="1"/>
    <n v="1"/>
    <n v="2"/>
    <s v="SI"/>
    <s v="Buena"/>
    <s v="Definitivamente Si"/>
    <n v="7"/>
    <x v="0"/>
    <n v="0.49504950495049505"/>
  </r>
  <r>
    <x v="5"/>
    <s v="CONTRIBUTIVO"/>
    <s v="TIMANA"/>
    <s v="URBANA"/>
    <x v="3"/>
    <x v="5"/>
    <x v="0"/>
    <x v="0"/>
    <x v="0"/>
    <s v="SI"/>
    <n v="1"/>
    <n v="1"/>
    <n v="1"/>
    <n v="1"/>
    <n v="1"/>
    <n v="1"/>
    <s v="SI"/>
    <s v="Buena"/>
    <s v="Definitivamente Si"/>
    <n v="6"/>
    <x v="0"/>
    <n v="0.49504950495049505"/>
  </r>
  <r>
    <x v="7"/>
    <s v="SUBSIDIADO"/>
    <s v="TIMANA"/>
    <s v="URBANA"/>
    <x v="3"/>
    <x v="1"/>
    <x v="0"/>
    <x v="0"/>
    <x v="2"/>
    <s v="NO"/>
    <n v="1"/>
    <n v="1"/>
    <n v="1"/>
    <n v="1"/>
    <n v="1"/>
    <n v="1"/>
    <s v="SI"/>
    <s v="Buena"/>
    <s v="Definitivamente Si"/>
    <n v="6"/>
    <x v="0"/>
    <n v="0.49504950495049505"/>
  </r>
  <r>
    <x v="7"/>
    <s v="SUBSIDIADO"/>
    <s v="TIMANA"/>
    <s v="URBANA"/>
    <x v="3"/>
    <x v="1"/>
    <x v="0"/>
    <x v="0"/>
    <x v="2"/>
    <s v="NO"/>
    <n v="1"/>
    <n v="1"/>
    <n v="1"/>
    <n v="1"/>
    <n v="1"/>
    <n v="1"/>
    <s v="SI"/>
    <s v="Buena"/>
    <s v="Definitivamente Si"/>
    <n v="6"/>
    <x v="0"/>
    <n v="0.49504950495049505"/>
  </r>
  <r>
    <x v="3"/>
    <s v="REGIMEN ESPECIAL"/>
    <s v="PITALITO"/>
    <s v="URBANA"/>
    <x v="3"/>
    <x v="5"/>
    <x v="0"/>
    <x v="0"/>
    <x v="0"/>
    <s v="NO"/>
    <n v="1"/>
    <n v="1"/>
    <n v="1"/>
    <n v="1"/>
    <n v="1"/>
    <n v="2"/>
    <s v="SI"/>
    <s v="No Respondieron"/>
    <s v="Probablemte si"/>
    <n v="7"/>
    <x v="0"/>
    <n v="0.49504950495049505"/>
  </r>
  <r>
    <x v="3"/>
    <s v="REGIMEN ESPECIAL"/>
    <s v="PITALITO"/>
    <s v="URBANA"/>
    <x v="3"/>
    <x v="1"/>
    <x v="0"/>
    <x v="0"/>
    <x v="2"/>
    <s v="NO"/>
    <n v="1"/>
    <n v="2"/>
    <n v="1"/>
    <n v="1"/>
    <n v="1"/>
    <n v="2"/>
    <s v="SI"/>
    <s v="Buena"/>
    <s v="No Respondieron"/>
    <n v="8"/>
    <x v="0"/>
    <n v="0.49504950495049505"/>
  </r>
  <r>
    <x v="5"/>
    <s v="CONTRIBUTIVO"/>
    <s v="PITALITO"/>
    <s v="URBANA"/>
    <x v="3"/>
    <x v="4"/>
    <x v="0"/>
    <x v="0"/>
    <x v="0"/>
    <s v="SI"/>
    <n v="1"/>
    <n v="2"/>
    <n v="1"/>
    <n v="1"/>
    <n v="1"/>
    <n v="2"/>
    <s v="SI"/>
    <s v="Buena"/>
    <s v="Definitivamente Si"/>
    <n v="8"/>
    <x v="0"/>
    <n v="0.49504950495049505"/>
  </r>
  <r>
    <x v="7"/>
    <s v="SUBSIDIADO"/>
    <s v="SAN AGUSTIN"/>
    <s v="URBANA"/>
    <x v="3"/>
    <x v="6"/>
    <x v="0"/>
    <x v="0"/>
    <x v="0"/>
    <s v="NO"/>
    <n v="1"/>
    <n v="1"/>
    <n v="2"/>
    <n v="1"/>
    <n v="1"/>
    <n v="2"/>
    <s v="SI"/>
    <s v="Buena"/>
    <s v="Definitivamente Si"/>
    <n v="8"/>
    <x v="0"/>
    <n v="0.49504950495049505"/>
  </r>
  <r>
    <x v="0"/>
    <s v="SUBSIDIADO"/>
    <s v="PITALITO"/>
    <s v="RURAL"/>
    <x v="3"/>
    <x v="1"/>
    <x v="0"/>
    <x v="0"/>
    <x v="0"/>
    <s v="NO"/>
    <n v="1"/>
    <n v="1"/>
    <n v="1"/>
    <n v="1"/>
    <n v="1"/>
    <n v="1"/>
    <s v="SI"/>
    <s v="Buena"/>
    <s v="Definitivamente Si"/>
    <n v="6"/>
    <x v="0"/>
    <n v="0.49504950495049505"/>
  </r>
  <r>
    <x v="5"/>
    <s v="SUBSIDIADO"/>
    <s v="ISNOS"/>
    <s v="RURAL"/>
    <x v="3"/>
    <x v="2"/>
    <x v="0"/>
    <x v="0"/>
    <x v="0"/>
    <s v="SI"/>
    <n v="2"/>
    <n v="2"/>
    <n v="1"/>
    <n v="2"/>
    <n v="1"/>
    <n v="2"/>
    <s v="SI"/>
    <s v="Regular"/>
    <s v="Probablemte si"/>
    <n v="10"/>
    <x v="0"/>
    <n v="0.49504950495049505"/>
  </r>
  <r>
    <x v="0"/>
    <s v="SUBSIDIADO"/>
    <s v="PITALITO"/>
    <s v="URBANA"/>
    <x v="3"/>
    <x v="5"/>
    <x v="0"/>
    <x v="0"/>
    <x v="0"/>
    <s v="SI"/>
    <n v="1"/>
    <n v="1"/>
    <n v="1"/>
    <n v="1"/>
    <n v="1"/>
    <n v="2"/>
    <s v="SI"/>
    <s v="Muy Buena"/>
    <s v="Definitivamente Si"/>
    <n v="7"/>
    <x v="0"/>
    <n v="0.49504950495049505"/>
  </r>
  <r>
    <x v="7"/>
    <s v="SUBSIDIADO"/>
    <s v="ELIAS"/>
    <s v="RURAL"/>
    <x v="3"/>
    <x v="4"/>
    <x v="0"/>
    <x v="0"/>
    <x v="0"/>
    <s v="NO"/>
    <n v="2"/>
    <n v="2"/>
    <n v="1"/>
    <n v="1"/>
    <n v="1"/>
    <n v="2"/>
    <s v="SI"/>
    <s v="Muy Buena"/>
    <s v="Definitivamente Si"/>
    <n v="9"/>
    <x v="0"/>
    <n v="0.49504950495049505"/>
  </r>
  <r>
    <x v="0"/>
    <s v="SUBSIDIADO"/>
    <s v="PITALITO"/>
    <s v="RURAL"/>
    <x v="3"/>
    <x v="1"/>
    <x v="1"/>
    <x v="0"/>
    <x v="1"/>
    <s v="NO"/>
    <n v="1"/>
    <n v="1"/>
    <n v="1"/>
    <n v="1"/>
    <n v="1"/>
    <n v="2"/>
    <s v="SI"/>
    <s v="Muy Buena"/>
    <s v="Definitivamente Si"/>
    <n v="7"/>
    <x v="0"/>
    <n v="0.49504950495049505"/>
  </r>
  <r>
    <x v="0"/>
    <s v="SUBSIDIADO"/>
    <s v="ISNOS"/>
    <s v="URBANA"/>
    <x v="3"/>
    <x v="5"/>
    <x v="1"/>
    <x v="0"/>
    <x v="0"/>
    <s v="SI"/>
    <n v="1"/>
    <n v="1"/>
    <n v="1"/>
    <n v="1"/>
    <n v="1"/>
    <n v="2"/>
    <s v="SI"/>
    <s v="Muy Buena"/>
    <s v="Definitivamente Si"/>
    <n v="7"/>
    <x v="0"/>
    <n v="0.49504950495049505"/>
  </r>
  <r>
    <x v="5"/>
    <s v="CONTRIBUTIVO"/>
    <s v="ELIAS"/>
    <s v="URBANA"/>
    <x v="3"/>
    <x v="1"/>
    <x v="0"/>
    <x v="0"/>
    <x v="0"/>
    <s v="NO"/>
    <n v="1"/>
    <n v="1"/>
    <n v="1"/>
    <n v="1"/>
    <n v="1"/>
    <n v="1"/>
    <s v="SI"/>
    <s v="Muy Buena"/>
    <s v="Definitivamente Si"/>
    <n v="6"/>
    <x v="0"/>
    <n v="0.49504950495049505"/>
  </r>
  <r>
    <x v="0"/>
    <s v="SUBSIDIADO"/>
    <s v="PITALITO"/>
    <s v="URBANA"/>
    <x v="3"/>
    <x v="1"/>
    <x v="0"/>
    <x v="0"/>
    <x v="0"/>
    <s v="NO"/>
    <n v="1"/>
    <n v="1"/>
    <n v="1"/>
    <n v="1"/>
    <n v="1"/>
    <n v="2"/>
    <s v="SI"/>
    <s v="Muy Buena"/>
    <s v="Definitivamente Si"/>
    <n v="7"/>
    <x v="0"/>
    <n v="0.49504950495049505"/>
  </r>
  <r>
    <x v="1"/>
    <s v="SUBSIDIADO"/>
    <s v="PITALITO"/>
    <s v="RURAL"/>
    <x v="3"/>
    <x v="1"/>
    <x v="0"/>
    <x v="0"/>
    <x v="3"/>
    <s v="NO"/>
    <n v="1"/>
    <n v="1"/>
    <n v="1"/>
    <n v="1"/>
    <n v="1"/>
    <n v="1"/>
    <s v="SI"/>
    <s v="Muy Buena"/>
    <s v="Definitivamente Si"/>
    <n v="6"/>
    <x v="0"/>
    <n v="0.49504950495049505"/>
  </r>
  <r>
    <x v="0"/>
    <s v="SUBSIDIADO"/>
    <s v="PITALITO"/>
    <s v="URBANA"/>
    <x v="3"/>
    <x v="1"/>
    <x v="0"/>
    <x v="0"/>
    <x v="0"/>
    <s v="NO"/>
    <n v="1"/>
    <n v="1"/>
    <n v="1"/>
    <n v="1"/>
    <n v="1"/>
    <n v="2"/>
    <s v="SI"/>
    <s v="Muy Buena"/>
    <s v="Definitivamente Si"/>
    <n v="7"/>
    <x v="0"/>
    <n v="0.49504950495049505"/>
  </r>
  <r>
    <x v="0"/>
    <s v="SUBSIDIADO"/>
    <s v="PITALITO"/>
    <s v="URBANA"/>
    <x v="3"/>
    <x v="3"/>
    <x v="0"/>
    <x v="0"/>
    <x v="0"/>
    <s v="NO"/>
    <n v="1"/>
    <n v="1"/>
    <n v="1"/>
    <n v="1"/>
    <n v="1"/>
    <n v="2"/>
    <s v="SI"/>
    <s v="Muy Buena"/>
    <s v="Definitivamente Si"/>
    <n v="7"/>
    <x v="0"/>
    <n v="0.49504950495049505"/>
  </r>
  <r>
    <x v="7"/>
    <s v="SUBSIDIADO"/>
    <s v="PITALITO"/>
    <s v="RURAL"/>
    <x v="3"/>
    <x v="4"/>
    <x v="0"/>
    <x v="0"/>
    <x v="0"/>
    <s v="NO"/>
    <n v="1"/>
    <n v="1"/>
    <n v="1"/>
    <n v="1"/>
    <n v="1"/>
    <n v="2"/>
    <s v="SI"/>
    <s v="Muy Buena"/>
    <s v="Definitivamente Si"/>
    <n v="7"/>
    <x v="0"/>
    <n v="0.49504950495049505"/>
  </r>
  <r>
    <x v="4"/>
    <s v="CONTRIBUTIVO"/>
    <s v="PITALITO"/>
    <s v="RURAL"/>
    <x v="3"/>
    <x v="5"/>
    <x v="0"/>
    <x v="0"/>
    <x v="1"/>
    <s v="NO"/>
    <n v="1"/>
    <n v="1"/>
    <n v="1"/>
    <n v="1"/>
    <n v="1"/>
    <n v="2"/>
    <s v="SI"/>
    <s v="Muy Buena"/>
    <s v="Definitivamente Si"/>
    <n v="7"/>
    <x v="0"/>
    <n v="0.49504950495049505"/>
  </r>
  <r>
    <x v="8"/>
    <s v="REGIMEN ESPECIAL"/>
    <s v="PITALITO"/>
    <s v="URBANA"/>
    <x v="3"/>
    <x v="1"/>
    <x v="0"/>
    <x v="0"/>
    <x v="0"/>
    <s v="NO"/>
    <n v="1"/>
    <n v="1"/>
    <n v="1"/>
    <n v="1"/>
    <n v="1"/>
    <n v="2"/>
    <s v="SI"/>
    <s v="Muy Buena"/>
    <s v="Definitivamente Si"/>
    <n v="7"/>
    <x v="0"/>
    <n v="0.49504950495049505"/>
  </r>
  <r>
    <x v="0"/>
    <s v="SUBSIDIADO"/>
    <s v="ISNOS"/>
    <s v="RURAL"/>
    <x v="3"/>
    <x v="4"/>
    <x v="0"/>
    <x v="0"/>
    <x v="1"/>
    <s v="SI"/>
    <n v="1"/>
    <n v="1"/>
    <n v="1"/>
    <n v="1"/>
    <n v="1"/>
    <n v="2"/>
    <s v="SI"/>
    <s v="Muy Buena"/>
    <s v="Definitivamente Si"/>
    <n v="7"/>
    <x v="0"/>
    <n v="0.49504950495049505"/>
  </r>
  <r>
    <x v="11"/>
    <s v="REGIMEN ESPECIAL"/>
    <s v="PITALITO"/>
    <s v="URBANA"/>
    <x v="3"/>
    <x v="3"/>
    <x v="0"/>
    <x v="0"/>
    <x v="0"/>
    <s v="NO"/>
    <n v="1"/>
    <n v="1"/>
    <n v="1"/>
    <n v="1"/>
    <n v="1"/>
    <n v="1"/>
    <s v="SI"/>
    <s v="Muy Buena"/>
    <s v="Definitivamente Si"/>
    <n v="6"/>
    <x v="0"/>
    <n v="0.49504950495049505"/>
  </r>
  <r>
    <x v="5"/>
    <s v="SUBSIDIADO"/>
    <s v="PITALITO"/>
    <s v="RURAL"/>
    <x v="3"/>
    <x v="1"/>
    <x v="1"/>
    <x v="0"/>
    <x v="4"/>
    <s v="NO"/>
    <n v="1"/>
    <n v="1"/>
    <n v="1"/>
    <n v="1"/>
    <n v="1"/>
    <n v="2"/>
    <s v="SI"/>
    <s v="Muy Buena"/>
    <s v="Definitivamente Si"/>
    <n v="7"/>
    <x v="0"/>
    <n v="0.49504950495049505"/>
  </r>
  <r>
    <x v="2"/>
    <s v="CONTRIBUTIVO"/>
    <s v="PITALITO"/>
    <s v="RURAL"/>
    <x v="3"/>
    <x v="5"/>
    <x v="0"/>
    <x v="0"/>
    <x v="0"/>
    <s v="NO"/>
    <n v="1"/>
    <n v="1"/>
    <n v="1"/>
    <n v="1"/>
    <n v="1"/>
    <n v="2"/>
    <s v="SI"/>
    <s v="Muy Buena"/>
    <s v="Definitivamente Si"/>
    <n v="7"/>
    <x v="0"/>
    <n v="0.49504950495049505"/>
  </r>
  <r>
    <x v="7"/>
    <s v="SUBSIDIADO"/>
    <s v="PITALITO"/>
    <s v="RURAL"/>
    <x v="3"/>
    <x v="1"/>
    <x v="0"/>
    <x v="0"/>
    <x v="0"/>
    <s v="NO"/>
    <n v="1"/>
    <n v="1"/>
    <n v="1"/>
    <n v="1"/>
    <n v="1"/>
    <n v="2"/>
    <s v="SI"/>
    <s v="Muy Buena"/>
    <s v="Definitivamente Si"/>
    <n v="7"/>
    <x v="0"/>
    <n v="0.49504950495049505"/>
  </r>
  <r>
    <x v="0"/>
    <s v="SUBSIDIADO"/>
    <s v="PITALITO"/>
    <s v="RURAL"/>
    <x v="3"/>
    <x v="1"/>
    <x v="0"/>
    <x v="0"/>
    <x v="0"/>
    <s v="NO"/>
    <n v="1"/>
    <n v="1"/>
    <n v="2"/>
    <n v="1"/>
    <n v="1"/>
    <n v="1"/>
    <s v="SI"/>
    <s v="Buena"/>
    <s v="Definitivamente Si"/>
    <n v="7"/>
    <x v="0"/>
    <n v="0.49504950495049505"/>
  </r>
  <r>
    <x v="7"/>
    <s v="SUBSIDIADO"/>
    <s v="ISNOS"/>
    <s v="RURAL"/>
    <x v="3"/>
    <x v="5"/>
    <x v="0"/>
    <x v="0"/>
    <x v="0"/>
    <s v="NO"/>
    <n v="1"/>
    <n v="1"/>
    <n v="1"/>
    <n v="1"/>
    <n v="1"/>
    <n v="1"/>
    <s v="SI"/>
    <s v="Buena"/>
    <s v="Definitivamente Si"/>
    <n v="6"/>
    <x v="0"/>
    <n v="0.49504950495049505"/>
  </r>
  <r>
    <x v="7"/>
    <s v="SUBSIDIADO"/>
    <s v="PITALITO"/>
    <s v="RURAL"/>
    <x v="3"/>
    <x v="5"/>
    <x v="0"/>
    <x v="0"/>
    <x v="0"/>
    <s v="SI"/>
    <n v="1"/>
    <n v="2"/>
    <n v="1"/>
    <n v="1"/>
    <n v="3"/>
    <n v="1"/>
    <s v="SI"/>
    <s v="Buena"/>
    <s v="Probablemte si"/>
    <n v="9"/>
    <x v="0"/>
    <n v="0.49504950495049505"/>
  </r>
  <r>
    <x v="7"/>
    <s v="SUBSIDIADO"/>
    <s v="PITALITO"/>
    <s v="RURAL"/>
    <x v="3"/>
    <x v="6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5"/>
    <s v="CONTRIBUTIVO"/>
    <s v="PITALITO"/>
    <s v="URBANA"/>
    <x v="3"/>
    <x v="5"/>
    <x v="0"/>
    <x v="0"/>
    <x v="0"/>
    <s v="NO"/>
    <n v="1"/>
    <n v="1"/>
    <n v="1"/>
    <n v="1"/>
    <n v="1"/>
    <n v="2"/>
    <s v="SI"/>
    <s v="Muy Buena"/>
    <s v="Definitivamente Si"/>
    <n v="7"/>
    <x v="0"/>
    <n v="0.49504950495049505"/>
  </r>
  <r>
    <x v="0"/>
    <s v="SUBSIDIADO"/>
    <s v="PITALITO"/>
    <s v="URBANA"/>
    <x v="3"/>
    <x v="6"/>
    <x v="0"/>
    <x v="0"/>
    <x v="0"/>
    <s v="NO"/>
    <n v="1"/>
    <n v="1"/>
    <n v="1"/>
    <n v="1"/>
    <n v="1"/>
    <n v="2"/>
    <s v="SI"/>
    <s v="Muy Buena"/>
    <s v="Definitivamente Si"/>
    <n v="7"/>
    <x v="0"/>
    <n v="0.49504950495049505"/>
  </r>
  <r>
    <x v="7"/>
    <s v="SUBSIDIADO"/>
    <s v="PITALITO"/>
    <s v="URBANA"/>
    <x v="3"/>
    <x v="5"/>
    <x v="1"/>
    <x v="0"/>
    <x v="1"/>
    <s v="NO"/>
    <n v="1"/>
    <n v="1"/>
    <n v="1"/>
    <n v="1"/>
    <n v="1"/>
    <n v="2"/>
    <s v="SI"/>
    <s v="Muy Buena"/>
    <s v="Definitivamente Si"/>
    <n v="7"/>
    <x v="0"/>
    <n v="0.49504950495049505"/>
  </r>
  <r>
    <x v="0"/>
    <s v="SUBSIDIADO"/>
    <s v="PITALITO"/>
    <s v="RURAL"/>
    <x v="3"/>
    <x v="5"/>
    <x v="0"/>
    <x v="0"/>
    <x v="0"/>
    <s v="NO"/>
    <n v="1"/>
    <n v="1"/>
    <n v="1"/>
    <n v="1"/>
    <n v="1"/>
    <n v="2"/>
    <s v="SI"/>
    <s v="Muy Buena"/>
    <s v="Definitivamente Si"/>
    <n v="7"/>
    <x v="0"/>
    <n v="0.49504950495049505"/>
  </r>
  <r>
    <x v="6"/>
    <s v="OTRO"/>
    <s v="ACEVEDO"/>
    <s v="URBANA"/>
    <x v="3"/>
    <x v="1"/>
    <x v="0"/>
    <x v="0"/>
    <x v="3"/>
    <s v="NO"/>
    <n v="1"/>
    <n v="1"/>
    <n v="1"/>
    <n v="1"/>
    <n v="1"/>
    <n v="1"/>
    <s v="SI"/>
    <s v="Muy Buena"/>
    <s v="Definitivamente Si"/>
    <n v="6"/>
    <x v="0"/>
    <n v="0.49504950495049505"/>
  </r>
  <r>
    <x v="7"/>
    <s v="SUBSIDIADO"/>
    <s v="OTRO"/>
    <s v="RURAL"/>
    <x v="3"/>
    <x v="5"/>
    <x v="0"/>
    <x v="0"/>
    <x v="0"/>
    <s v="NO"/>
    <n v="1"/>
    <n v="1"/>
    <n v="1"/>
    <n v="1"/>
    <n v="1"/>
    <n v="1"/>
    <s v="SI"/>
    <s v="Muy Buena"/>
    <s v="Definitivamente Si"/>
    <n v="6"/>
    <x v="0"/>
    <n v="0.49504950495049505"/>
  </r>
  <r>
    <x v="7"/>
    <s v="SUBSIDIADO"/>
    <s v="SAN AGUSTIN"/>
    <s v="RURAL"/>
    <x v="3"/>
    <x v="6"/>
    <x v="0"/>
    <x v="0"/>
    <x v="0"/>
    <s v="NO"/>
    <n v="1"/>
    <n v="1"/>
    <n v="1"/>
    <n v="1"/>
    <n v="1"/>
    <n v="2"/>
    <s v="SI"/>
    <s v="Muy Buena"/>
    <s v="Definitivamente Si"/>
    <n v="7"/>
    <x v="0"/>
    <n v="0.49504950495049505"/>
  </r>
  <r>
    <x v="0"/>
    <s v="SUBSIDIADO"/>
    <s v="TIMANA"/>
    <s v="URBANA"/>
    <x v="3"/>
    <x v="5"/>
    <x v="0"/>
    <x v="0"/>
    <x v="0"/>
    <s v="NO"/>
    <n v="1"/>
    <n v="1"/>
    <n v="1"/>
    <n v="1"/>
    <n v="1"/>
    <n v="2"/>
    <s v="SI"/>
    <s v="Muy Buena"/>
    <s v="Definitivamente Si"/>
    <n v="7"/>
    <x v="0"/>
    <n v="0.49504950495049505"/>
  </r>
  <r>
    <x v="0"/>
    <s v="SUBSIDIADO"/>
    <s v="ISNOS"/>
    <s v="RURAL"/>
    <x v="3"/>
    <x v="5"/>
    <x v="0"/>
    <x v="0"/>
    <x v="0"/>
    <s v="NO"/>
    <n v="1"/>
    <n v="1"/>
    <n v="1"/>
    <n v="1"/>
    <n v="1"/>
    <n v="2"/>
    <s v="SI"/>
    <s v="Muy Buena"/>
    <s v="Definitivamente Si"/>
    <n v="7"/>
    <x v="0"/>
    <n v="0.49504950495049505"/>
  </r>
  <r>
    <x v="7"/>
    <s v="SUBSIDIADO"/>
    <s v="SAN AGUSTIN"/>
    <s v="RURAL"/>
    <x v="3"/>
    <x v="5"/>
    <x v="0"/>
    <x v="0"/>
    <x v="0"/>
    <s v="NO"/>
    <n v="1"/>
    <n v="1"/>
    <n v="1"/>
    <n v="1"/>
    <n v="1"/>
    <n v="2"/>
    <s v="SI"/>
    <s v="Muy Buena"/>
    <s v="Definitivamente Si"/>
    <n v="7"/>
    <x v="0"/>
    <n v="0.49504950495049505"/>
  </r>
  <r>
    <x v="7"/>
    <s v="SUBSIDIADO"/>
    <s v="PITALITO"/>
    <s v="RURAL"/>
    <x v="3"/>
    <x v="1"/>
    <x v="0"/>
    <x v="0"/>
    <x v="1"/>
    <s v="SI"/>
    <n v="1"/>
    <n v="1"/>
    <n v="1"/>
    <n v="1"/>
    <n v="1"/>
    <n v="2"/>
    <s v="SI"/>
    <s v="Muy Buena"/>
    <s v="Definitivamente Si"/>
    <n v="7"/>
    <x v="0"/>
    <n v="0.49504950495049505"/>
  </r>
  <r>
    <x v="0"/>
    <s v="SUBSIDIADO"/>
    <s v="ISNOS"/>
    <s v="RURAL"/>
    <x v="3"/>
    <x v="5"/>
    <x v="0"/>
    <x v="0"/>
    <x v="0"/>
    <s v="SI"/>
    <n v="1"/>
    <n v="1"/>
    <n v="1"/>
    <n v="1"/>
    <n v="1"/>
    <n v="2"/>
    <s v="SI"/>
    <s v="Muy Buena"/>
    <s v="Definitivamente Si"/>
    <n v="7"/>
    <x v="0"/>
    <n v="0.49504950495049505"/>
  </r>
  <r>
    <x v="0"/>
    <s v="SUBSIDIADO"/>
    <s v="PITALITO"/>
    <s v="URBANA"/>
    <x v="3"/>
    <x v="5"/>
    <x v="0"/>
    <x v="0"/>
    <x v="0"/>
    <s v="NO"/>
    <n v="1"/>
    <n v="1"/>
    <n v="1"/>
    <n v="1"/>
    <n v="1"/>
    <n v="1"/>
    <s v="SI"/>
    <s v="Muy Buena"/>
    <s v="Definitivamente Si"/>
    <n v="6"/>
    <x v="0"/>
    <n v="0.49504950495049505"/>
  </r>
  <r>
    <x v="5"/>
    <s v="SUBSIDIADO"/>
    <s v="PITALITO"/>
    <s v="URBANA"/>
    <x v="3"/>
    <x v="5"/>
    <x v="0"/>
    <x v="0"/>
    <x v="0"/>
    <s v="SI"/>
    <n v="1"/>
    <n v="1"/>
    <n v="1"/>
    <n v="1"/>
    <n v="1"/>
    <n v="1"/>
    <s v="SI"/>
    <s v="Muy Buena"/>
    <s v="Definitivamente Si"/>
    <n v="6"/>
    <x v="0"/>
    <n v="0.49504950495049505"/>
  </r>
  <r>
    <x v="4"/>
    <s v="CONTRIBUTIVO"/>
    <s v="PITALITO"/>
    <s v="URBANA"/>
    <x v="3"/>
    <x v="1"/>
    <x v="0"/>
    <x v="0"/>
    <x v="1"/>
    <s v="NO"/>
    <n v="1"/>
    <n v="1"/>
    <n v="1"/>
    <n v="1"/>
    <n v="1"/>
    <n v="2"/>
    <s v="SI"/>
    <s v="Muy Buena"/>
    <s v="Definitivamente Si"/>
    <n v="7"/>
    <x v="0"/>
    <n v="0.49504950495049505"/>
  </r>
  <r>
    <x v="5"/>
    <s v="SUBSIDIADO"/>
    <s v="PITALITO"/>
    <s v="URBANA"/>
    <x v="3"/>
    <x v="5"/>
    <x v="0"/>
    <x v="0"/>
    <x v="0"/>
    <s v="NO"/>
    <n v="1"/>
    <n v="1"/>
    <n v="1"/>
    <n v="1"/>
    <n v="1"/>
    <n v="1"/>
    <s v="SI"/>
    <s v="Muy Buena"/>
    <s v="Definitivamente Si"/>
    <n v="6"/>
    <x v="0"/>
    <n v="0.495049504950495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showHeaders="0" compact="0" compactData="0" gridDropZones="1" multipleFieldFilters="0" chartFormat="3">
  <location ref="Q3:S16" firstHeaderRow="1" firstDataRow="2" firstDataCol="1"/>
  <pivotFields count="22">
    <pivotField compact="0" outline="0" showAll="0"/>
    <pivotField compact="0" outline="0" showAll="0" defaultSubtotal="0"/>
    <pivotField compact="0" outline="0" showAll="0"/>
    <pivotField compact="0" outline="0" showAll="0"/>
    <pivotField dataField="1" compact="0" outline="0" showAll="0"/>
    <pivotField axis="axisRow" compact="0" outline="0" showAll="0">
      <items count="30">
        <item m="1" x="26"/>
        <item x="6"/>
        <item x="0"/>
        <item sd="0" x="1"/>
        <item sd="0" x="5"/>
        <item x="8"/>
        <item x="2"/>
        <item sd="0" x="4"/>
        <item sd="0" x="10"/>
        <item m="1" x="18"/>
        <item sd="0" x="3"/>
        <item m="1" x="21"/>
        <item m="1" x="25"/>
        <item m="1" x="22"/>
        <item x="7"/>
        <item m="1" x="14"/>
        <item m="1" x="20"/>
        <item m="1" x="12"/>
        <item m="1" x="24"/>
        <item m="1" x="16"/>
        <item m="1" x="17"/>
        <item m="1" x="15"/>
        <item m="1" x="11"/>
        <item m="1" x="27"/>
        <item x="9"/>
        <item m="1" x="28"/>
        <item m="1" x="13"/>
        <item m="1" x="19"/>
        <item m="1" x="23"/>
        <item t="default" sd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>
      <items count="3">
        <item m="1" x="1"/>
        <item x="0"/>
        <item t="default"/>
      </items>
    </pivotField>
    <pivotField compact="0" numFmtId="2" outline="0" showAll="0" defaultSubtotal="0"/>
  </pivotFields>
  <rowFields count="1">
    <field x="5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4"/>
    </i>
    <i>
      <x v="24"/>
    </i>
    <i t="grand">
      <x/>
    </i>
  </rowItems>
  <colFields count="1">
    <field x="20"/>
  </colFields>
  <colItems count="2">
    <i>
      <x v="1"/>
    </i>
    <i t="grand">
      <x/>
    </i>
  </colItems>
  <dataFields count="1">
    <dataField name="SATISFACCION POR ESPECIALIDAD" fld="4" subtotal="count" baseField="0" baseItem="0"/>
  </dataFields>
  <formats count="213">
    <format dxfId="212">
      <pivotArea type="all" dataOnly="0" outline="0" fieldPosition="0"/>
    </format>
    <format dxfId="211">
      <pivotArea dataOnly="0" outline="0" fieldPosition="0">
        <references count="1">
          <reference field="5" count="0"/>
        </references>
      </pivotArea>
    </format>
    <format dxfId="210">
      <pivotArea type="all" dataOnly="0" outline="0" fieldPosition="0"/>
    </format>
    <format dxfId="209">
      <pivotArea grandCol="1" outline="0" collapsedLevelsAreSubtotals="1" fieldPosition="0"/>
    </format>
    <format dxfId="208">
      <pivotArea dataOnly="0" labelOnly="1" grandCol="1" outline="0" fieldPosition="0"/>
    </format>
    <format dxfId="207">
      <pivotArea outline="0" collapsedLevelsAreSubtotals="1" fieldPosition="0">
        <references count="1">
          <reference field="20" count="1" selected="0">
            <x v="1"/>
          </reference>
        </references>
      </pivotArea>
    </format>
    <format dxfId="206">
      <pivotArea outline="0" collapsedLevelsAreSubtotals="1" fieldPosition="0">
        <references count="1">
          <reference field="20" count="1" selected="0">
            <x v="0"/>
          </reference>
        </references>
      </pivotArea>
    </format>
    <format dxfId="205">
      <pivotArea dataOnly="0" labelOnly="1" grandRow="1" outline="0" fieldPosition="0"/>
    </format>
    <format dxfId="204">
      <pivotArea type="origin" dataOnly="0" labelOnly="1" outline="0" fieldPosition="0"/>
    </format>
    <format dxfId="203">
      <pivotArea type="origin" dataOnly="0" labelOnly="1" outline="0" fieldPosition="0"/>
    </format>
    <format dxfId="202">
      <pivotArea type="topRight" dataOnly="0" labelOnly="1" outline="0" fieldPosition="0"/>
    </format>
    <format dxfId="201">
      <pivotArea dataOnly="0" labelOnly="1" outline="0" fieldPosition="0">
        <references count="1">
          <reference field="20" count="0"/>
        </references>
      </pivotArea>
    </format>
    <format dxfId="200">
      <pivotArea dataOnly="0" labelOnly="1" grandCol="1" outline="0" fieldPosition="0"/>
    </format>
    <format dxfId="199">
      <pivotArea grandRow="1" outline="0" collapsedLevelsAreSubtotals="1" fieldPosition="0"/>
    </format>
    <format dxfId="198">
      <pivotArea dataOnly="0" labelOnly="1" grandRow="1" outline="0" fieldPosition="0"/>
    </format>
    <format dxfId="197">
      <pivotArea type="all" dataOnly="0" outline="0" fieldPosition="0"/>
    </format>
    <format dxfId="196">
      <pivotArea type="origin" dataOnly="0" labelOnly="1" outline="0" fieldPosition="0"/>
    </format>
    <format dxfId="195">
      <pivotArea type="topRight" dataOnly="0" labelOnly="1" outline="0" fieldPosition="0"/>
    </format>
    <format dxfId="194">
      <pivotArea dataOnly="0" labelOnly="1" outline="0" fieldPosition="0">
        <references count="1">
          <reference field="20" count="0"/>
        </references>
      </pivotArea>
    </format>
    <format dxfId="193">
      <pivotArea dataOnly="0" labelOnly="1" grandCol="1" outline="0" fieldPosition="0"/>
    </format>
    <format dxfId="192">
      <pivotArea dataOnly="0" labelOnly="1" outline="0" fieldPosition="0">
        <references count="1">
          <reference field="20" count="0"/>
        </references>
      </pivotArea>
    </format>
    <format dxfId="191">
      <pivotArea dataOnly="0" labelOnly="1" grandCol="1" outline="0" fieldPosition="0"/>
    </format>
    <format dxfId="190">
      <pivotArea dataOnly="0" labelOnly="1" grandCol="1" outline="0" fieldPosition="0"/>
    </format>
    <format dxfId="189">
      <pivotArea type="origin" dataOnly="0" labelOnly="1" outline="0" fieldPosition="0"/>
    </format>
    <format dxfId="188">
      <pivotArea dataOnly="0" labelOnly="1" grandRow="1" outline="0" fieldPosition="0"/>
    </format>
    <format dxfId="187">
      <pivotArea type="topRight" dataOnly="0" labelOnly="1" outline="0" fieldPosition="0"/>
    </format>
    <format dxfId="186">
      <pivotArea dataOnly="0" labelOnly="1" outline="0" fieldPosition="0">
        <references count="1">
          <reference field="20" count="0"/>
        </references>
      </pivotArea>
    </format>
    <format dxfId="185">
      <pivotArea grandRow="1" outline="0" collapsedLevelsAreSubtotals="1" fieldPosition="0"/>
    </format>
    <format dxfId="184">
      <pivotArea outline="0" collapsedLevelsAreSubtotals="1" fieldPosition="0">
        <references count="1">
          <reference field="5" count="0" selected="0"/>
        </references>
      </pivotArea>
    </format>
    <format dxfId="183">
      <pivotArea type="topRight" dataOnly="0" labelOnly="1" outline="0" fieldPosition="0"/>
    </format>
    <format dxfId="182">
      <pivotArea outline="0" collapsedLevelsAreSubtotals="1" fieldPosition="0">
        <references count="2">
          <reference field="5" count="1" selected="0">
            <x v="1"/>
          </reference>
          <reference field="20" count="1" selected="0">
            <x v="0"/>
          </reference>
        </references>
      </pivotArea>
    </format>
    <format dxfId="181">
      <pivotArea type="topRight" dataOnly="0" labelOnly="1" outline="0" fieldPosition="0"/>
    </format>
    <format dxfId="180">
      <pivotArea dataOnly="0" labelOnly="1" outline="0" fieldPosition="0">
        <references count="1">
          <reference field="20" count="0"/>
        </references>
      </pivotArea>
    </format>
    <format dxfId="179">
      <pivotArea type="topRight" dataOnly="0" labelOnly="1" outline="0" fieldPosition="0"/>
    </format>
    <format dxfId="178">
      <pivotArea type="all" dataOnly="0" outline="0" fieldPosition="0"/>
    </format>
    <format dxfId="177">
      <pivotArea type="all" dataOnly="0" outline="0" fieldPosition="0"/>
    </format>
    <format dxfId="176">
      <pivotArea type="all" dataOnly="0" outline="0" fieldPosition="0"/>
    </format>
    <format dxfId="175">
      <pivotArea type="origin" dataOnly="0" labelOnly="1" outline="0" fieldPosition="0"/>
    </format>
    <format dxfId="174">
      <pivotArea dataOnly="0" labelOnly="1" outline="0" fieldPosition="0">
        <references count="1">
          <reference field="20" count="0"/>
        </references>
      </pivotArea>
    </format>
    <format dxfId="173">
      <pivotArea dataOnly="0" labelOnly="1" grandCol="1" outline="0" fieldPosition="0"/>
    </format>
    <format dxfId="172">
      <pivotArea dataOnly="0" labelOnly="1" outline="0" fieldPosition="0">
        <references count="1">
          <reference field="20" count="0"/>
        </references>
      </pivotArea>
    </format>
    <format dxfId="171">
      <pivotArea dataOnly="0" labelOnly="1" grandCol="1" outline="0" fieldPosition="0"/>
    </format>
    <format dxfId="170">
      <pivotArea type="origin" dataOnly="0" labelOnly="1" outline="0" fieldPosition="0"/>
    </format>
    <format dxfId="169">
      <pivotArea type="all" dataOnly="0" outline="0" fieldPosition="0"/>
    </format>
    <format dxfId="168">
      <pivotArea type="all" dataOnly="0" outline="0" fieldPosition="0"/>
    </format>
    <format dxfId="167">
      <pivotArea type="origin" dataOnly="0" labelOnly="1" outline="0" fieldPosition="0"/>
    </format>
    <format dxfId="166">
      <pivotArea type="topRight" dataOnly="0" labelOnly="1" outline="0" fieldPosition="0"/>
    </format>
    <format dxfId="165">
      <pivotArea type="origin" dataOnly="0" labelOnly="1" outline="0" fieldPosition="0"/>
    </format>
    <format dxfId="164">
      <pivotArea type="topRight" dataOnly="0" labelOnly="1" outline="0" fieldPosition="0"/>
    </format>
    <format dxfId="163">
      <pivotArea type="all" dataOnly="0" outline="0" fieldPosition="0"/>
    </format>
    <format dxfId="162">
      <pivotArea type="origin" dataOnly="0" labelOnly="1" outline="0" fieldPosition="0"/>
    </format>
    <format dxfId="161">
      <pivotArea type="topRight" dataOnly="0" labelOnly="1" outline="0" fieldPosition="0"/>
    </format>
    <format dxfId="160">
      <pivotArea type="all" dataOnly="0" outline="0" fieldPosition="0"/>
    </format>
    <format dxfId="159">
      <pivotArea type="all" dataOnly="0" outline="0" fieldPosition="0"/>
    </format>
    <format dxfId="158">
      <pivotArea type="all" dataOnly="0" outline="0" fieldPosition="0"/>
    </format>
    <format dxfId="157">
      <pivotArea type="origin" dataOnly="0" labelOnly="1" outline="0" fieldPosition="0"/>
    </format>
    <format dxfId="156">
      <pivotArea type="topRight" dataOnly="0" labelOnly="1" outline="0" fieldPosition="0"/>
    </format>
    <format dxfId="155">
      <pivotArea dataOnly="0" labelOnly="1" outline="0" fieldPosition="0">
        <references count="1">
          <reference field="20" count="0"/>
        </references>
      </pivotArea>
    </format>
    <format dxfId="154">
      <pivotArea dataOnly="0" labelOnly="1" grandCol="1" outline="0" fieldPosition="0"/>
    </format>
    <format dxfId="153">
      <pivotArea grandRow="1" outline="0" collapsedLevelsAreSubtotals="1" fieldPosition="0"/>
    </format>
    <format dxfId="152">
      <pivotArea dataOnly="0" labelOnly="1" grandRow="1" outline="0" fieldPosition="0"/>
    </format>
    <format dxfId="151">
      <pivotArea dataOnly="0" grandRow="1" outline="0" fieldPosition="0"/>
    </format>
    <format dxfId="150">
      <pivotArea type="origin" dataOnly="0" labelOnly="1" outline="0" fieldPosition="0"/>
    </format>
    <format dxfId="149">
      <pivotArea type="topRight" dataOnly="0" labelOnly="1" outline="0" fieldPosition="0"/>
    </format>
    <format dxfId="148">
      <pivotArea dataOnly="0" labelOnly="1" outline="0" fieldPosition="0">
        <references count="1">
          <reference field="20" count="0"/>
        </references>
      </pivotArea>
    </format>
    <format dxfId="147">
      <pivotArea dataOnly="0" labelOnly="1" grandCol="1" outline="0" fieldPosition="0"/>
    </format>
    <format dxfId="146">
      <pivotArea type="all" dataOnly="0" outline="0" fieldPosition="0"/>
    </format>
    <format dxfId="145">
      <pivotArea dataOnly="0" labelOnly="1" outline="0" fieldPosition="0">
        <references count="1">
          <reference field="20" count="0"/>
        </references>
      </pivotArea>
    </format>
    <format dxfId="144">
      <pivotArea dataOnly="0" labelOnly="1" grandCol="1" outline="0" fieldPosition="0"/>
    </format>
    <format dxfId="143">
      <pivotArea type="origin" dataOnly="0" labelOnly="1" outline="0" fieldPosition="0"/>
    </format>
    <format dxfId="142">
      <pivotArea type="topRight" dataOnly="0" labelOnly="1" outline="0" fieldPosition="0"/>
    </format>
    <format dxfId="141">
      <pivotArea type="origin" dataOnly="0" labelOnly="1" outline="0" fieldPosition="0"/>
    </format>
    <format dxfId="140">
      <pivotArea type="origin" dataOnly="0" labelOnly="1" outline="0" fieldPosition="0"/>
    </format>
    <format dxfId="139">
      <pivotArea type="topRight" dataOnly="0" labelOnly="1" outline="0" fieldPosition="0"/>
    </format>
    <format dxfId="138">
      <pivotArea dataOnly="0" labelOnly="1" outline="0" fieldPosition="0">
        <references count="1">
          <reference field="20" count="0"/>
        </references>
      </pivotArea>
    </format>
    <format dxfId="137">
      <pivotArea dataOnly="0" labelOnly="1" grandCol="1" outline="0" fieldPosition="0"/>
    </format>
    <format dxfId="136">
      <pivotArea type="all" dataOnly="0" outline="0" fieldPosition="0"/>
    </format>
    <format dxfId="135">
      <pivotArea type="origin" dataOnly="0" labelOnly="1" outline="0" fieldPosition="0"/>
    </format>
    <format dxfId="134">
      <pivotArea dataOnly="0" labelOnly="1" outline="0" fieldPosition="0">
        <references count="1">
          <reference field="20" count="0"/>
        </references>
      </pivotArea>
    </format>
    <format dxfId="133">
      <pivotArea dataOnly="0" labelOnly="1" grandCol="1" outline="0" fieldPosition="0"/>
    </format>
    <format dxfId="132">
      <pivotArea type="origin" dataOnly="0" labelOnly="1" outline="0" fieldPosition="0"/>
    </format>
    <format dxfId="131">
      <pivotArea type="topRight" dataOnly="0" labelOnly="1" outline="0" fieldPosition="0"/>
    </format>
    <format dxfId="130">
      <pivotArea dataOnly="0" labelOnly="1" outline="0" fieldPosition="0">
        <references count="1">
          <reference field="20" count="0"/>
        </references>
      </pivotArea>
    </format>
    <format dxfId="129">
      <pivotArea dataOnly="0" labelOnly="1" grandCol="1" outline="0" fieldPosition="0"/>
    </format>
    <format dxfId="128">
      <pivotArea type="all" dataOnly="0" outline="0" fieldPosition="0"/>
    </format>
    <format dxfId="127">
      <pivotArea type="origin" dataOnly="0" labelOnly="1" outline="0" fieldPosition="0"/>
    </format>
    <format dxfId="126">
      <pivotArea type="topRight" dataOnly="0" labelOnly="1" outline="0" fieldPosition="0"/>
    </format>
    <format dxfId="125">
      <pivotArea type="all" dataOnly="0" outline="0" fieldPosition="0"/>
    </format>
    <format dxfId="124">
      <pivotArea type="origin" dataOnly="0" labelOnly="1" outline="0" fieldPosition="0"/>
    </format>
    <format dxfId="123">
      <pivotArea type="topRight" dataOnly="0" labelOnly="1" outline="0" fieldPosition="0"/>
    </format>
    <format dxfId="122">
      <pivotArea type="origin" dataOnly="0" labelOnly="1" outline="0" fieldPosition="0"/>
    </format>
    <format dxfId="121">
      <pivotArea type="topRight" dataOnly="0" labelOnly="1" outline="0" fieldPosition="0"/>
    </format>
    <format dxfId="120">
      <pivotArea dataOnly="0" labelOnly="1" outline="0" fieldPosition="0">
        <references count="1">
          <reference field="20" count="0"/>
        </references>
      </pivotArea>
    </format>
    <format dxfId="119">
      <pivotArea dataOnly="0" labelOnly="1" grandCol="1" outline="0" fieldPosition="0"/>
    </format>
    <format dxfId="118">
      <pivotArea type="origin" dataOnly="0" labelOnly="1" outline="0" fieldPosition="0"/>
    </format>
    <format dxfId="117">
      <pivotArea type="topRight" dataOnly="0" labelOnly="1" outline="0" fieldPosition="0"/>
    </format>
    <format dxfId="116">
      <pivotArea dataOnly="0" labelOnly="1" grandRow="1" outline="0" fieldPosition="0"/>
    </format>
    <format dxfId="115">
      <pivotArea dataOnly="0" labelOnly="1" grandRow="1" outline="0" fieldPosition="0"/>
    </format>
    <format dxfId="114">
      <pivotArea type="topRight" dataOnly="0" labelOnly="1" outline="0" fieldPosition="0"/>
    </format>
    <format dxfId="113">
      <pivotArea dataOnly="0" labelOnly="1" outline="0" fieldPosition="0">
        <references count="1">
          <reference field="20" count="0"/>
        </references>
      </pivotArea>
    </format>
    <format dxfId="112">
      <pivotArea dataOnly="0" labelOnly="1" grandCol="1" outline="0" fieldPosition="0"/>
    </format>
    <format dxfId="111">
      <pivotArea dataOnly="0" labelOnly="1" grandCol="1" outline="0" fieldPosition="0"/>
    </format>
    <format dxfId="110">
      <pivotArea type="origin" dataOnly="0" labelOnly="1" outline="0" fieldPosition="0"/>
    </format>
    <format dxfId="109">
      <pivotArea type="origin" dataOnly="0" labelOnly="1" outline="0" fieldPosition="0"/>
    </format>
    <format dxfId="108">
      <pivotArea type="topRight" dataOnly="0" labelOnly="1" outline="0" fieldPosition="0"/>
    </format>
    <format dxfId="107">
      <pivotArea dataOnly="0" labelOnly="1" outline="0" fieldPosition="0">
        <references count="1">
          <reference field="20" count="0"/>
        </references>
      </pivotArea>
    </format>
    <format dxfId="106">
      <pivotArea dataOnly="0" labelOnly="1" grandCol="1" outline="0" fieldPosition="0"/>
    </format>
    <format dxfId="105">
      <pivotArea type="origin" dataOnly="0" labelOnly="1" outline="0" fieldPosition="0"/>
    </format>
    <format dxfId="104">
      <pivotArea dataOnly="0" labelOnly="1" outline="0" fieldPosition="0">
        <references count="1">
          <reference field="20" count="1">
            <x v="0"/>
          </reference>
        </references>
      </pivotArea>
    </format>
    <format dxfId="103">
      <pivotArea dataOnly="0" labelOnly="1" outline="0" fieldPosition="0">
        <references count="1">
          <reference field="20" count="1">
            <x v="0"/>
          </reference>
        </references>
      </pivotArea>
    </format>
    <format dxfId="102">
      <pivotArea dataOnly="0" labelOnly="1" grandCol="1" outline="0" fieldPosition="0"/>
    </format>
    <format dxfId="101">
      <pivotArea type="origin" dataOnly="0" labelOnly="1" outline="0" fieldPosition="0"/>
    </format>
    <format dxfId="100">
      <pivotArea type="topRight" dataOnly="0" labelOnly="1" outline="0" fieldPosition="0"/>
    </format>
    <format dxfId="99">
      <pivotArea dataOnly="0" labelOnly="1" outline="0" fieldPosition="0">
        <references count="1">
          <reference field="20" count="0"/>
        </references>
      </pivotArea>
    </format>
    <format dxfId="98">
      <pivotArea dataOnly="0" labelOnly="1" grandCol="1" outline="0" fieldPosition="0"/>
    </format>
    <format dxfId="97">
      <pivotArea type="all" dataOnly="0" outline="0" fieldPosition="0"/>
    </format>
    <format dxfId="96">
      <pivotArea type="origin" dataOnly="0" labelOnly="1" outline="0" fieldPosition="0"/>
    </format>
    <format dxfId="95">
      <pivotArea dataOnly="0" labelOnly="1" grandCol="1" outline="0" fieldPosition="0"/>
    </format>
    <format dxfId="94">
      <pivotArea type="origin" dataOnly="0" labelOnly="1" outline="0" fieldPosition="0"/>
    </format>
    <format dxfId="93">
      <pivotArea type="topRight" dataOnly="0" labelOnly="1" outline="0" fieldPosition="0"/>
    </format>
    <format dxfId="92">
      <pivotArea dataOnly="0" labelOnly="1" outline="0" fieldPosition="0">
        <references count="1">
          <reference field="20" count="0"/>
        </references>
      </pivotArea>
    </format>
    <format dxfId="91">
      <pivotArea dataOnly="0" labelOnly="1" grandCol="1" outline="0" fieldPosition="0"/>
    </format>
    <format dxfId="90">
      <pivotArea type="all" dataOnly="0" outline="0" fieldPosition="0"/>
    </format>
    <format dxfId="89">
      <pivotArea dataOnly="0" labelOnly="1" outline="0" fieldPosition="0">
        <references count="1">
          <reference field="20" count="1">
            <x v="0"/>
          </reference>
        </references>
      </pivotArea>
    </format>
    <format dxfId="88">
      <pivotArea type="topRight" dataOnly="0" labelOnly="1" outline="0" offset="B1" fieldPosition="0"/>
    </format>
    <format dxfId="87">
      <pivotArea dataOnly="0" labelOnly="1" grandCol="1" outline="0" fieldPosition="0"/>
    </format>
    <format dxfId="86">
      <pivotArea type="origin" dataOnly="0" labelOnly="1" outline="0" fieldPosition="0"/>
    </format>
    <format dxfId="85">
      <pivotArea type="origin" dataOnly="0" labelOnly="1" outline="0" fieldPosition="0"/>
    </format>
    <format dxfId="84">
      <pivotArea type="topRight" dataOnly="0" labelOnly="1" outline="0" fieldPosition="0"/>
    </format>
    <format dxfId="83">
      <pivotArea dataOnly="0" labelOnly="1" outline="0" fieldPosition="0">
        <references count="1">
          <reference field="20" count="0"/>
        </references>
      </pivotArea>
    </format>
    <format dxfId="82">
      <pivotArea dataOnly="0" labelOnly="1" grandRow="1" outline="0" fieldPosition="0"/>
    </format>
    <format dxfId="81">
      <pivotArea outline="0" collapsedLevelsAreSubtotals="1" fieldPosition="0"/>
    </format>
    <format dxfId="80">
      <pivotArea dataOnly="0" labelOnly="1" outline="0" fieldPosition="0">
        <references count="1">
          <reference field="5" count="0"/>
        </references>
      </pivotArea>
    </format>
    <format dxfId="79">
      <pivotArea dataOnly="0" labelOnly="1" grandRow="1" outline="0" fieldPosition="0"/>
    </format>
    <format dxfId="78">
      <pivotArea type="topRight" dataOnly="0" labelOnly="1" outline="0" offset="B1" fieldPosition="0"/>
    </format>
    <format dxfId="77">
      <pivotArea dataOnly="0" labelOnly="1" grandCol="1" outline="0" fieldPosition="0"/>
    </format>
    <format dxfId="76">
      <pivotArea dataOnly="0" labelOnly="1" outline="0" fieldPosition="0">
        <references count="1">
          <reference field="20" count="1">
            <x v="0"/>
          </reference>
        </references>
      </pivotArea>
    </format>
    <format dxfId="75">
      <pivotArea dataOnly="0" labelOnly="1" grandCol="1" outline="0" fieldPosition="0"/>
    </format>
    <format dxfId="74">
      <pivotArea type="origin" dataOnly="0" labelOnly="1" outline="0" fieldPosition="0"/>
    </format>
    <format dxfId="73">
      <pivotArea type="all" dataOnly="0" outline="0" fieldPosition="0"/>
    </format>
    <format dxfId="72">
      <pivotArea dataOnly="0" labelOnly="1" grandRow="1" outline="0" fieldPosition="0"/>
    </format>
    <format dxfId="71">
      <pivotArea type="origin" dataOnly="0" labelOnly="1" outline="0" fieldPosition="0"/>
    </format>
    <format dxfId="70">
      <pivotArea type="topRight" dataOnly="0" labelOnly="1" outline="0" fieldPosition="0"/>
    </format>
    <format dxfId="69">
      <pivotArea dataOnly="0" labelOnly="1" outline="0" fieldPosition="0">
        <references count="1">
          <reference field="20" count="0"/>
        </references>
      </pivotArea>
    </format>
    <format dxfId="68">
      <pivotArea dataOnly="0" labelOnly="1" grandCol="1" outline="0" fieldPosition="0"/>
    </format>
    <format dxfId="67">
      <pivotArea outline="0" collapsedLevelsAreSubtotals="1" fieldPosition="0"/>
    </format>
    <format dxfId="66">
      <pivotArea dataOnly="0" labelOnly="1" outline="0" fieldPosition="0">
        <references count="1">
          <reference field="5" count="0"/>
        </references>
      </pivotArea>
    </format>
    <format dxfId="65">
      <pivotArea dataOnly="0" labelOnly="1" grandRow="1" outline="0" fieldPosition="0"/>
    </format>
    <format dxfId="64">
      <pivotArea type="topRight" dataOnly="0" labelOnly="1" outline="0" offset="B1" fieldPosition="0"/>
    </format>
    <format dxfId="63">
      <pivotArea dataOnly="0" labelOnly="1" grandCol="1" outline="0" fieldPosition="0"/>
    </format>
    <format dxfId="62">
      <pivotArea type="topRight" dataOnly="0" labelOnly="1" outline="0" offset="A1" fieldPosition="0"/>
    </format>
    <format dxfId="61">
      <pivotArea dataOnly="0" labelOnly="1" outline="0" fieldPosition="0">
        <references count="1">
          <reference field="20" count="1">
            <x v="1"/>
          </reference>
        </references>
      </pivotArea>
    </format>
    <format dxfId="60">
      <pivotArea dataOnly="0" labelOnly="1" outline="0" fieldPosition="0">
        <references count="1">
          <reference field="20" count="1">
            <x v="0"/>
          </reference>
        </references>
      </pivotArea>
    </format>
    <format dxfId="59">
      <pivotArea type="origin" dataOnly="0" labelOnly="1" outline="0" fieldPosition="0"/>
    </format>
    <format dxfId="58">
      <pivotArea type="origin" dataOnly="0" labelOnly="1" outline="0" fieldPosition="0"/>
    </format>
    <format dxfId="57">
      <pivotArea type="topRight" dataOnly="0" labelOnly="1" outline="0" fieldPosition="0"/>
    </format>
    <format dxfId="56">
      <pivotArea dataOnly="0" labelOnly="1" outline="0" fieldPosition="0">
        <references count="1">
          <reference field="20" count="0"/>
        </references>
      </pivotArea>
    </format>
    <format dxfId="55">
      <pivotArea dataOnly="0" labelOnly="1" grandCol="1" outline="0" fieldPosition="0"/>
    </format>
    <format dxfId="54">
      <pivotArea type="origin" dataOnly="0" labelOnly="1" outline="0" fieldPosition="0"/>
    </format>
    <format dxfId="53">
      <pivotArea type="topRight" dataOnly="0" labelOnly="1" outline="0" fieldPosition="0"/>
    </format>
    <format dxfId="52">
      <pivotArea dataOnly="0" labelOnly="1" outline="0" fieldPosition="0">
        <references count="1">
          <reference field="20" count="0"/>
        </references>
      </pivotArea>
    </format>
    <format dxfId="51">
      <pivotArea dataOnly="0" labelOnly="1" grandCol="1" outline="0" fieldPosition="0"/>
    </format>
    <format dxfId="50">
      <pivotArea type="origin" dataOnly="0" labelOnly="1" outline="0" fieldPosition="0"/>
    </format>
    <format dxfId="49">
      <pivotArea dataOnly="0" labelOnly="1" outline="0" fieldPosition="0">
        <references count="1">
          <reference field="20" count="1">
            <x v="0"/>
          </reference>
        </references>
      </pivotArea>
    </format>
    <format dxfId="48">
      <pivotArea type="topRight" dataOnly="0" labelOnly="1" outline="0" fieldPosition="0"/>
    </format>
    <format dxfId="47">
      <pivotArea outline="0" collapsedLevelsAreSubtotals="1" fieldPosition="0"/>
    </format>
    <format dxfId="46">
      <pivotArea dataOnly="0" labelOnly="1" outline="0" fieldPosition="0">
        <references count="1">
          <reference field="5" count="0"/>
        </references>
      </pivotArea>
    </format>
    <format dxfId="45">
      <pivotArea dataOnly="0" labelOnly="1" grandRow="1" outline="0" fieldPosition="0"/>
    </format>
    <format dxfId="44">
      <pivotArea dataOnly="0" labelOnly="1" outline="0" fieldPosition="0">
        <references count="1">
          <reference field="20" count="0"/>
        </references>
      </pivotArea>
    </format>
    <format dxfId="43">
      <pivotArea dataOnly="0" labelOnly="1" grandCol="1" outline="0" fieldPosition="0"/>
    </format>
    <format dxfId="42">
      <pivotArea dataOnly="0" labelOnly="1" outline="0" fieldPosition="0">
        <references count="1">
          <reference field="20" count="0"/>
        </references>
      </pivotArea>
    </format>
    <format dxfId="41">
      <pivotArea dataOnly="0" labelOnly="1" grandCol="1" outline="0" fieldPosition="0"/>
    </format>
    <format dxfId="40">
      <pivotArea dataOnly="0" labelOnly="1" outline="0" fieldPosition="0">
        <references count="1">
          <reference field="20" count="0"/>
        </references>
      </pivotArea>
    </format>
    <format dxfId="39">
      <pivotArea dataOnly="0" labelOnly="1" grandCol="1" outline="0" fieldPosition="0"/>
    </format>
    <format dxfId="38">
      <pivotArea type="origin" dataOnly="0" labelOnly="1" outline="0" fieldPosition="0"/>
    </format>
    <format dxfId="37">
      <pivotArea type="topRight" dataOnly="0" labelOnly="1" outline="0" fieldPosition="0"/>
    </format>
    <format dxfId="36">
      <pivotArea type="origin" dataOnly="0" labelOnly="1" outline="0" fieldPosition="0"/>
    </format>
    <format dxfId="35">
      <pivotArea type="topRight" dataOnly="0" labelOnly="1" outline="0" fieldPosition="0"/>
    </format>
    <format dxfId="34">
      <pivotArea type="origin" dataOnly="0" labelOnly="1" outline="0" fieldPosition="0"/>
    </format>
    <format dxfId="33">
      <pivotArea type="topRight" dataOnly="0" labelOnly="1" outline="0" fieldPosition="0"/>
    </format>
    <format dxfId="32">
      <pivotArea type="topRight" dataOnly="0" labelOnly="1" outline="0" fieldPosition="0"/>
    </format>
    <format dxfId="31">
      <pivotArea grandRow="1" outline="0" collapsedLevelsAreSubtotals="1" fieldPosition="0"/>
    </format>
    <format dxfId="30">
      <pivotArea outline="0" collapsedLevelsAreSubtotals="1" fieldPosition="0">
        <references count="1">
          <reference field="5" count="0" selected="0"/>
        </references>
      </pivotArea>
    </format>
    <format dxfId="29">
      <pivotArea dataOnly="0" labelOnly="1" outline="0" fieldPosition="0">
        <references count="1">
          <reference field="5" count="0"/>
        </references>
      </pivotArea>
    </format>
    <format dxfId="28">
      <pivotArea type="topRight" dataOnly="0" labelOnly="1" outline="0" fieldPosition="0"/>
    </format>
    <format dxfId="27">
      <pivotArea grandRow="1" grandCol="1" outline="0" collapsedLevelsAreSubtotals="1" fieldPosition="0"/>
    </format>
    <format dxfId="26">
      <pivotArea field="20" grandRow="1" outline="0" collapsedLevelsAreSubtotals="1" axis="axisCol" fieldPosition="0">
        <references count="1">
          <reference field="20" count="0" selected="0"/>
        </references>
      </pivotArea>
    </format>
    <format dxfId="25">
      <pivotArea dataOnly="0" labelOnly="1" grandRow="1" outline="0" fieldPosition="0"/>
    </format>
    <format dxfId="24">
      <pivotArea type="all" dataOnly="0" outline="0" fieldPosition="0"/>
    </format>
    <format dxfId="23">
      <pivotArea type="all" dataOnly="0" outline="0" fieldPosition="0"/>
    </format>
    <format dxfId="22">
      <pivotArea type="topRight" dataOnly="0" labelOnly="1" outline="0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outline="0" collapsedLevelsAreSubtotals="1" fieldPosition="0">
        <references count="1">
          <reference field="5" count="0" selected="0"/>
        </references>
      </pivotArea>
    </format>
    <format dxfId="18">
      <pivotArea dataOnly="0" labelOnly="1" outline="0" fieldPosition="0">
        <references count="1">
          <reference field="5" count="0"/>
        </references>
      </pivotArea>
    </format>
    <format dxfId="17">
      <pivotArea type="topRight" dataOnly="0" labelOnly="1" outline="0" fieldPosition="0"/>
    </format>
    <format dxfId="16">
      <pivotArea type="topRight" dataOnly="0" labelOnly="1" outline="0" fieldPosition="0"/>
    </format>
    <format dxfId="15">
      <pivotArea type="topRight" dataOnly="0" labelOnly="1" outline="0" fieldPosition="0"/>
    </format>
    <format dxfId="14">
      <pivotArea grandRow="1" outline="0" collapsedLevelsAreSubtotals="1" fieldPosition="0"/>
    </format>
    <format dxfId="13">
      <pivotArea dataOnly="0" labelOnly="1" grandRow="1" outline="0" fieldPosition="0"/>
    </format>
    <format dxfId="12">
      <pivotArea type="topRight" dataOnly="0" labelOnly="1" outline="0" fieldPosition="0"/>
    </format>
    <format dxfId="11">
      <pivotArea type="topRight" dataOnly="0" labelOnly="1" outline="0" fieldPosition="0"/>
    </format>
    <format dxfId="10">
      <pivotArea type="topRight" dataOnly="0" labelOnly="1" outline="0" fieldPosition="0"/>
    </format>
    <format dxfId="9">
      <pivotArea type="origin" dataOnly="0" labelOnly="1" outline="0" fieldPosition="0"/>
    </format>
    <format dxfId="8">
      <pivotArea type="origin" dataOnly="0" labelOnly="1" outline="0" fieldPosition="0"/>
    </format>
    <format dxfId="7">
      <pivotArea type="origin" dataOnly="0" labelOnly="1" outline="0" fieldPosition="0"/>
    </format>
    <format dxfId="6">
      <pivotArea type="origin" dataOnly="0" labelOnly="1" outline="0" fieldPosition="0"/>
    </format>
    <format dxfId="5">
      <pivotArea type="topRight" dataOnly="0" labelOnly="1" outline="0" fieldPosition="0"/>
    </format>
    <format dxfId="4">
      <pivotArea type="origin" dataOnly="0" labelOnly="1" outline="0" fieldPosition="0"/>
    </format>
    <format dxfId="3">
      <pivotArea type="topRight" dataOnly="0" labelOnly="1" outline="0" fieldPosition="0"/>
    </format>
    <format dxfId="2">
      <pivotArea type="topRight" dataOnly="0" labelOnly="1" outline="0" offset="A1" fieldPosition="0"/>
    </format>
    <format dxfId="1">
      <pivotArea dataOnly="0" labelOnly="1" outline="0" fieldPosition="0">
        <references count="1">
          <reference field="2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8" cacheId="4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showHeaders="0" compact="0" compactData="0" gridDropZones="1" multipleFieldFilters="0" chartFormat="3">
  <location ref="A3:E18" firstHeaderRow="1" firstDataRow="3" firstDataCol="1"/>
  <pivotFields count="22">
    <pivotField axis="axisRow" compact="0" outline="0" showAll="0">
      <items count="19">
        <item x="7"/>
        <item x="0"/>
        <item m="1" x="12"/>
        <item m="1" x="14"/>
        <item x="8"/>
        <item x="1"/>
        <item x="2"/>
        <item x="6"/>
        <item x="11"/>
        <item x="3"/>
        <item x="4"/>
        <item x="9"/>
        <item m="1" x="16"/>
        <item m="1" x="13"/>
        <item x="5"/>
        <item x="10"/>
        <item m="1" x="15"/>
        <item m="1" x="17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sortType="ascending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dataField="1" compact="0" outline="0" showAll="0">
      <items count="3">
        <item m="1" x="1"/>
        <item x="0"/>
        <item t="default"/>
      </items>
    </pivotField>
    <pivotField dataField="1" compact="0" numFmtId="2" outline="0" showAll="0" defaultSubtotal="0"/>
  </pivotFields>
  <rowFields count="1">
    <field x="0"/>
  </rowFields>
  <rowItems count="13">
    <i>
      <x/>
    </i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5"/>
    </i>
    <i t="grand">
      <x/>
    </i>
  </rowItems>
  <colFields count="2">
    <field x="20"/>
    <field x="-2"/>
  </colFields>
  <colItems count="4">
    <i>
      <x v="1"/>
      <x/>
    </i>
    <i r="1" i="1">
      <x v="1"/>
    </i>
    <i t="grand">
      <x/>
    </i>
    <i t="grand" i="1">
      <x/>
    </i>
  </colItems>
  <dataFields count="2">
    <dataField name="No. De Usuarios" fld="20" subtotal="count" baseField="0" baseItem="0"/>
    <dataField name="% de usuarios" fld="21" baseField="0" baseItem="0"/>
  </dataFields>
  <formats count="349">
    <format dxfId="561">
      <pivotArea type="all" dataOnly="0" outline="0" fieldPosition="0"/>
    </format>
    <format dxfId="560">
      <pivotArea type="all" dataOnly="0" outline="0" fieldPosition="0"/>
    </format>
    <format dxfId="559">
      <pivotArea grandCol="1" outline="0" collapsedLevelsAreSubtotals="1" fieldPosition="0"/>
    </format>
    <format dxfId="558">
      <pivotArea dataOnly="0" labelOnly="1" grandCol="1" outline="0" fieldPosition="0"/>
    </format>
    <format dxfId="557">
      <pivotArea dataOnly="0" labelOnly="1" grandRow="1" outline="0" fieldPosition="0"/>
    </format>
    <format dxfId="556">
      <pivotArea type="origin" dataOnly="0" labelOnly="1" outline="0" fieldPosition="0"/>
    </format>
    <format dxfId="555">
      <pivotArea type="origin" dataOnly="0" labelOnly="1" outline="0" fieldPosition="0"/>
    </format>
    <format dxfId="554">
      <pivotArea type="topRight" dataOnly="0" labelOnly="1" outline="0" fieldPosition="0"/>
    </format>
    <format dxfId="553">
      <pivotArea dataOnly="0" labelOnly="1" grandCol="1" outline="0" fieldPosition="0"/>
    </format>
    <format dxfId="552">
      <pivotArea grandRow="1" outline="0" collapsedLevelsAreSubtotals="1" fieldPosition="0"/>
    </format>
    <format dxfId="551">
      <pivotArea dataOnly="0" labelOnly="1" grandRow="1" outline="0" fieldPosition="0"/>
    </format>
    <format dxfId="550">
      <pivotArea type="all" dataOnly="0" outline="0" fieldPosition="0"/>
    </format>
    <format dxfId="549">
      <pivotArea type="origin" dataOnly="0" labelOnly="1" outline="0" fieldPosition="0"/>
    </format>
    <format dxfId="548">
      <pivotArea type="topRight" dataOnly="0" labelOnly="1" outline="0" fieldPosition="0"/>
    </format>
    <format dxfId="547">
      <pivotArea dataOnly="0" labelOnly="1" grandCol="1" outline="0" fieldPosition="0"/>
    </format>
    <format dxfId="546">
      <pivotArea dataOnly="0" labelOnly="1" grandCol="1" outline="0" fieldPosition="0"/>
    </format>
    <format dxfId="545">
      <pivotArea type="topRight" dataOnly="0" labelOnly="1" outline="0" offset="B1" fieldPosition="0"/>
    </format>
    <format dxfId="544">
      <pivotArea dataOnly="0" labelOnly="1" grandCol="1" outline="0" fieldPosition="0"/>
    </format>
    <format dxfId="543">
      <pivotArea type="origin" dataOnly="0" labelOnly="1" outline="0" fieldPosition="0"/>
    </format>
    <format dxfId="542">
      <pivotArea dataOnly="0" labelOnly="1" grandRow="1" outline="0" fieldPosition="0"/>
    </format>
    <format dxfId="541">
      <pivotArea type="topRight" dataOnly="0" labelOnly="1" outline="0" offset="A1" fieldPosition="0"/>
    </format>
    <format dxfId="540">
      <pivotArea type="topRight" dataOnly="0" labelOnly="1" outline="0" fieldPosition="0"/>
    </format>
    <format dxfId="539">
      <pivotArea type="topRight" dataOnly="0" labelOnly="1" outline="0" fieldPosition="0"/>
    </format>
    <format dxfId="538">
      <pivotArea type="topRight" dataOnly="0" labelOnly="1" outline="0" fieldPosition="0"/>
    </format>
    <format dxfId="537">
      <pivotArea type="topRight" dataOnly="0" labelOnly="1" outline="0" fieldPosition="0"/>
    </format>
    <format dxfId="536">
      <pivotArea grandRow="1" outline="0" collapsedLevelsAreSubtotals="1" fieldPosition="0"/>
    </format>
    <format dxfId="535">
      <pivotArea type="all" dataOnly="0" outline="0" fieldPosition="0"/>
    </format>
    <format dxfId="534">
      <pivotArea type="all" dataOnly="0" outline="0" fieldPosition="0"/>
    </format>
    <format dxfId="533">
      <pivotArea type="all" dataOnly="0" outline="0" fieldPosition="0"/>
    </format>
    <format dxfId="532">
      <pivotArea dataOnly="0" labelOnly="1" grandCol="1" outline="0" fieldPosition="0"/>
    </format>
    <format dxfId="531">
      <pivotArea dataOnly="0" labelOnly="1" outline="0" fieldPosition="0">
        <references count="1">
          <reference field="20" count="0"/>
        </references>
      </pivotArea>
    </format>
    <format dxfId="530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29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28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527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526">
      <pivotArea outline="0" collapsedLevelsAreSubtotals="1" fieldPosition="0">
        <references count="3">
          <reference field="4294967294" count="1" selected="0">
            <x v="1"/>
          </reference>
          <reference field="0" count="0" selected="0"/>
          <reference field="20" count="1" selected="0">
            <x v="1"/>
          </reference>
        </references>
      </pivotArea>
    </format>
    <format dxfId="525">
      <pivotArea outline="0" collapsedLevelsAreSubtotals="1" fieldPosition="0">
        <references count="3">
          <reference field="4294967294" count="1" selected="0">
            <x v="1"/>
          </reference>
          <reference field="0" count="0" selected="0"/>
          <reference field="20" count="1" selected="0">
            <x v="1"/>
          </reference>
        </references>
      </pivotArea>
    </format>
    <format dxfId="524">
      <pivotArea outline="0"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0" count="1" selected="0">
            <x v="0"/>
          </reference>
        </references>
      </pivotArea>
    </format>
    <format dxfId="523">
      <pivotArea outline="0" collapsedLevelsAreSubtotals="1" fieldPosition="0">
        <references count="3">
          <reference field="4294967294" count="1" selected="0">
            <x v="1"/>
          </reference>
          <reference field="0" count="2" selected="0">
            <x v="1"/>
            <x v="2"/>
          </reference>
          <reference field="20" count="1" selected="0">
            <x v="0"/>
          </reference>
        </references>
      </pivotArea>
    </format>
    <format dxfId="522">
      <pivotArea outline="0"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0" count="1" selected="0">
            <x v="0"/>
          </reference>
        </references>
      </pivotArea>
    </format>
    <format dxfId="521">
      <pivotArea outline="0"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0" count="1" selected="0">
            <x v="0"/>
          </reference>
        </references>
      </pivotArea>
    </format>
    <format dxfId="520">
      <pivotArea outline="0" collapsedLevelsAreSubtotals="1" fieldPosition="0">
        <references count="3">
          <reference field="4294967294" count="1" selected="0">
            <x v="1"/>
          </reference>
          <reference field="0" count="3" selected="0">
            <x v="5"/>
            <x v="6"/>
            <x v="7"/>
          </reference>
          <reference field="20" count="1" selected="0">
            <x v="0"/>
          </reference>
        </references>
      </pivotArea>
    </format>
    <format dxfId="519">
      <pivotArea outline="0" collapsedLevelsAreSubtotals="1" fieldPosition="0">
        <references count="3">
          <reference field="4294967294" count="1" selected="0">
            <x v="1"/>
          </reference>
          <reference field="0" count="1" selected="0">
            <x v="8"/>
          </reference>
          <reference field="20" count="1" selected="0">
            <x v="0"/>
          </reference>
        </references>
      </pivotArea>
    </format>
    <format dxfId="518">
      <pivotArea outline="0" collapsedLevelsAreSubtotals="1" fieldPosition="0">
        <references count="3">
          <reference field="4294967294" count="1" selected="0">
            <x v="1"/>
          </reference>
          <reference field="0" count="2" selected="0">
            <x v="9"/>
            <x v="10"/>
          </reference>
          <reference field="20" count="1" selected="0">
            <x v="0"/>
          </reference>
        </references>
      </pivotArea>
    </format>
    <format dxfId="517">
      <pivotArea outline="0" collapsedLevelsAreSubtotals="1" fieldPosition="0">
        <references count="3">
          <reference field="4294967294" count="1" selected="0">
            <x v="1"/>
          </reference>
          <reference field="0" count="2" selected="0">
            <x v="11"/>
            <x v="12"/>
          </reference>
          <reference field="20" count="1" selected="0">
            <x v="0"/>
          </reference>
        </references>
      </pivotArea>
    </format>
    <format dxfId="516">
      <pivotArea field="20" grandRow="1" outline="0" collapsedLevelsAreSubtotals="1" axis="axisCol" fieldPosition="0">
        <references count="2">
          <reference field="4294967294" count="1" selected="0">
            <x v="1"/>
          </reference>
          <reference field="20" count="1" selected="0">
            <x v="0"/>
          </reference>
        </references>
      </pivotArea>
    </format>
    <format dxfId="515">
      <pivotArea field="20" grandRow="1" outline="0" collapsedLevelsAreSubtotals="1" axis="axisCol" fieldPosition="0">
        <references count="2">
          <reference field="4294967294" count="1" selected="0">
            <x v="1"/>
          </reference>
          <reference field="20" count="1" selected="0">
            <x v="1"/>
          </reference>
        </references>
      </pivotArea>
    </format>
    <format dxfId="514">
      <pivotArea outline="0" collapsedLevelsAreSubtotals="1" fieldPosition="0"/>
    </format>
    <format dxfId="513">
      <pivotArea field="0" grandCol="1" outline="0" collapsedLevelsAreSubtotals="1" axis="axisRow" fieldPosition="0">
        <references count="2">
          <reference field="4294967294" count="1" selected="0">
            <x v="1"/>
          </reference>
          <reference field="0" count="0" selected="0"/>
        </references>
      </pivotArea>
    </format>
    <format dxfId="512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511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510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09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08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07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06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05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04">
      <pivotArea dataOnly="0" outline="0" fieldPosition="0">
        <references count="1">
          <reference field="4294967294" count="1">
            <x v="0"/>
          </reference>
        </references>
      </pivotArea>
    </format>
    <format dxfId="503">
      <pivotArea dataOnly="0" outline="0" fieldPosition="0">
        <references count="1">
          <reference field="4294967294" count="1">
            <x v="0"/>
          </reference>
        </references>
      </pivotArea>
    </format>
    <format dxfId="502">
      <pivotArea dataOnly="0" outline="0" fieldPosition="0">
        <references count="1">
          <reference field="4294967294" count="1">
            <x v="0"/>
          </reference>
        </references>
      </pivotArea>
    </format>
    <format dxfId="501">
      <pivotArea dataOnly="0" labelOnly="1" outline="0" fieldPosition="0">
        <references count="1">
          <reference field="20" count="1">
            <x v="1"/>
          </reference>
        </references>
      </pivotArea>
    </format>
    <format dxfId="500">
      <pivotArea dataOnly="0" labelOnly="1" outline="0" fieldPosition="0">
        <references count="1">
          <reference field="20" count="1">
            <x v="0"/>
          </reference>
        </references>
      </pivotArea>
    </format>
    <format dxfId="499">
      <pivotArea dataOnly="0" labelOnly="1" outline="0" fieldPosition="0">
        <references count="1">
          <reference field="20" count="1">
            <x v="1"/>
          </reference>
        </references>
      </pivotArea>
    </format>
    <format dxfId="498">
      <pivotArea type="all" dataOnly="0" outline="0" fieldPosition="0"/>
    </format>
    <format dxfId="497">
      <pivotArea type="all" dataOnly="0" outline="0" fieldPosition="0"/>
    </format>
    <format dxfId="496">
      <pivotArea type="origin" dataOnly="0" labelOnly="1" outline="0" fieldPosition="0"/>
    </format>
    <format dxfId="495">
      <pivotArea type="topRight" dataOnly="0" labelOnly="1" outline="0" fieldPosition="0"/>
    </format>
    <format dxfId="494">
      <pivotArea dataOnly="0" labelOnly="1" outline="0" fieldPosition="0">
        <references count="1">
          <reference field="20" count="0"/>
        </references>
      </pivotArea>
    </format>
    <format dxfId="493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92">
      <pivotArea type="origin" dataOnly="0" labelOnly="1" outline="0" fieldPosition="0"/>
    </format>
    <format dxfId="491">
      <pivotArea type="origin" dataOnly="0" labelOnly="1" outline="0" fieldPosition="0"/>
    </format>
    <format dxfId="490">
      <pivotArea type="topRight" dataOnly="0" labelOnly="1" outline="0" fieldPosition="0"/>
    </format>
    <format dxfId="489">
      <pivotArea dataOnly="0" labelOnly="1" outline="0" fieldPosition="0">
        <references count="1">
          <reference field="20" count="0"/>
        </references>
      </pivotArea>
    </format>
    <format dxfId="488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87">
      <pivotArea type="all" dataOnly="0" outline="0" fieldPosition="0"/>
    </format>
    <format dxfId="486">
      <pivotArea type="topRight" dataOnly="0" labelOnly="1" outline="0" fieldPosition="0"/>
    </format>
    <format dxfId="485">
      <pivotArea type="all" dataOnly="0" outline="0" fieldPosition="0"/>
    </format>
    <format dxfId="484">
      <pivotArea type="all" dataOnly="0" outline="0" fieldPosition="0"/>
    </format>
    <format dxfId="483">
      <pivotArea type="all" dataOnly="0" outline="0" fieldPosition="0"/>
    </format>
    <format dxfId="482">
      <pivotArea grandRow="1" outline="0" collapsedLevelsAreSubtotals="1" fieldPosition="0"/>
    </format>
    <format dxfId="481">
      <pivotArea dataOnly="0" labelOnly="1" grandRow="1" outline="0" fieldPosition="0"/>
    </format>
    <format dxfId="480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79">
      <pivotArea type="origin" dataOnly="0" labelOnly="1" outline="0" fieldPosition="0"/>
    </format>
    <format dxfId="478">
      <pivotArea type="topRight" dataOnly="0" labelOnly="1" outline="0" fieldPosition="0"/>
    </format>
    <format dxfId="477">
      <pivotArea dataOnly="0" labelOnly="1" outline="0" fieldPosition="0">
        <references count="1">
          <reference field="20" count="0"/>
        </references>
      </pivotArea>
    </format>
    <format dxfId="476">
      <pivotArea dataOnly="0" labelOnly="1" outline="0" fieldPosition="0">
        <references count="1">
          <reference field="20" count="0"/>
        </references>
      </pivotArea>
    </format>
    <format dxfId="475">
      <pivotArea dataOnly="0" labelOnly="1" outline="0" fieldPosition="0">
        <references count="1">
          <reference field="20" count="0"/>
        </references>
      </pivotArea>
    </format>
    <format dxfId="474">
      <pivotArea dataOnly="0" labelOnly="1" outline="0" fieldPosition="0">
        <references count="1">
          <reference field="20" count="0"/>
        </references>
      </pivotArea>
    </format>
    <format dxfId="473">
      <pivotArea dataOnly="0" labelOnly="1" outline="0" fieldPosition="0">
        <references count="1">
          <reference field="20" count="0"/>
        </references>
      </pivotArea>
    </format>
    <format dxfId="472">
      <pivotArea type="origin" dataOnly="0" labelOnly="1" outline="0" fieldPosition="0"/>
    </format>
    <format dxfId="471">
      <pivotArea type="origin" dataOnly="0" labelOnly="1" outline="0" fieldPosition="0"/>
    </format>
    <format dxfId="470">
      <pivotArea type="origin" dataOnly="0" labelOnly="1" outline="0" fieldPosition="0"/>
    </format>
    <format dxfId="469">
      <pivotArea type="origin" dataOnly="0" labelOnly="1" outline="0" fieldPosition="0"/>
    </format>
    <format dxfId="468">
      <pivotArea type="origin" dataOnly="0" labelOnly="1" outline="0" fieldPosition="0"/>
    </format>
    <format dxfId="467">
      <pivotArea dataOnly="0" grandRow="1" outline="0" axis="axisRow" fieldPosition="0"/>
    </format>
    <format dxfId="466">
      <pivotArea outline="0" collapsedLevelsAreSubtotals="1" fieldPosition="0"/>
    </format>
    <format dxfId="465">
      <pivotArea dataOnly="0" labelOnly="1" outline="0" fieldPosition="0">
        <references count="1">
          <reference field="20" count="0"/>
        </references>
      </pivotArea>
    </format>
    <format dxfId="464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63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62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461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60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59">
      <pivotArea dataOnly="0" labelOnly="1" outline="0" fieldPosition="0">
        <references count="1">
          <reference field="20" count="0"/>
        </references>
      </pivotArea>
    </format>
    <format dxfId="458">
      <pivotArea outline="0" collapsedLevelsAreSubtotals="1" fieldPosition="0"/>
    </format>
    <format dxfId="457">
      <pivotArea dataOnly="0" labelOnly="1" grandRow="1" outline="0" fieldPosition="0"/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454">
      <pivotArea dataOnly="0" labelOnly="1" outline="0" fieldPosition="0">
        <references count="1">
          <reference field="20" count="0"/>
        </references>
      </pivotArea>
    </format>
    <format dxfId="453">
      <pivotArea dataOnly="0" outline="0" fieldPosition="0">
        <references count="1">
          <reference field="20" count="1">
            <x v="0"/>
          </reference>
        </references>
      </pivotArea>
    </format>
    <format dxfId="452">
      <pivotArea dataOnly="0" labelOnly="1" outline="0" fieldPosition="0">
        <references count="1">
          <reference field="20" count="1">
            <x v="0"/>
          </reference>
        </references>
      </pivotArea>
    </format>
    <format dxfId="451">
      <pivotArea dataOnly="0" labelOnly="1" outline="0" fieldPosition="0">
        <references count="2">
          <reference field="4294967294" count="1">
            <x v="0"/>
          </reference>
          <reference field="20" count="1" selected="0">
            <x v="0"/>
          </reference>
        </references>
      </pivotArea>
    </format>
    <format dxfId="450">
      <pivotArea dataOnly="0" labelOnly="1" outline="0" fieldPosition="0">
        <references count="1">
          <reference field="20" count="1">
            <x v="0"/>
          </reference>
        </references>
      </pivotArea>
    </format>
    <format dxfId="449">
      <pivotArea outline="0" collapsedLevelsAreSubtotals="1" fieldPosition="0">
        <references count="2">
          <reference field="4294967294" count="2" selected="0">
            <x v="0"/>
            <x v="1"/>
          </reference>
          <reference field="20" count="1" selected="0">
            <x v="0"/>
          </reference>
        </references>
      </pivotArea>
    </format>
    <format dxfId="448">
      <pivotArea type="origin" dataOnly="0" labelOnly="1" outline="0" offset="A1" fieldPosition="0"/>
    </format>
    <format dxfId="447">
      <pivotArea type="origin" dataOnly="0" labelOnly="1" outline="0" offset="A2" fieldPosition="0"/>
    </format>
    <format dxfId="446">
      <pivotArea dataOnly="0" labelOnly="1" outline="0" fieldPosition="0">
        <references count="1">
          <reference field="20" count="0"/>
        </references>
      </pivotArea>
    </format>
    <format dxfId="445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44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43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442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441">
      <pivotArea dataOnly="0" labelOnly="1" outline="0" fieldPosition="0">
        <references count="1">
          <reference field="20" count="1">
            <x v="0"/>
          </reference>
        </references>
      </pivotArea>
    </format>
    <format dxfId="440">
      <pivotArea dataOnly="0" labelOnly="1" outline="0" fieldPosition="0">
        <references count="1">
          <reference field="20" count="1">
            <x v="1"/>
          </reference>
        </references>
      </pivotArea>
    </format>
    <format dxfId="439">
      <pivotArea outline="0" collapsedLevelsAreSubtotals="1" fieldPosition="0"/>
    </format>
    <format dxfId="438">
      <pivotArea dataOnly="0" labelOnly="1" grandRow="1" outline="0" fieldPosition="0"/>
    </format>
    <format dxfId="437">
      <pivotArea dataOnly="0" labelOnly="1" grandRow="1" outline="0" fieldPosition="0"/>
    </format>
    <format dxfId="436">
      <pivotArea dataOnly="0" labelOnly="1" outline="0" fieldPosition="0">
        <references count="1">
          <reference field="20" count="0"/>
        </references>
      </pivotArea>
    </format>
    <format dxfId="435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34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33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432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431">
      <pivotArea dataOnly="0" labelOnly="1" grandRow="1" outline="0" fieldPosition="0"/>
    </format>
    <format dxfId="430">
      <pivotArea dataOnly="0" labelOnly="1" outline="0" fieldPosition="0">
        <references count="1">
          <reference field="20" count="0"/>
        </references>
      </pivotArea>
    </format>
    <format dxfId="429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28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27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426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425">
      <pivotArea dataOnly="0" labelOnly="1" outline="0" fieldPosition="0">
        <references count="1">
          <reference field="20" count="0"/>
        </references>
      </pivotArea>
    </format>
    <format dxfId="424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23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22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421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420">
      <pivotArea dataOnly="0" labelOnly="1" grandRow="1" outline="0" fieldPosition="0"/>
    </format>
    <format dxfId="419">
      <pivotArea dataOnly="0" labelOnly="1" grandRow="1" outline="0" fieldPosition="0"/>
    </format>
    <format dxfId="418">
      <pivotArea dataOnly="0" labelOnly="1" outline="0" fieldPosition="0">
        <references count="1">
          <reference field="20" count="0"/>
        </references>
      </pivotArea>
    </format>
    <format dxfId="417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16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15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414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413">
      <pivotArea dataOnly="0" labelOnly="1" outline="0" fieldPosition="0">
        <references count="1">
          <reference field="20" count="0"/>
        </references>
      </pivotArea>
    </format>
    <format dxfId="412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11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10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409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408">
      <pivotArea type="all" dataOnly="0" outline="0" fieldPosition="0"/>
    </format>
    <format dxfId="407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406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405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04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03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02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01">
      <pivotArea dataOnly="0" labelOnly="1" outline="0" fieldPosition="0">
        <references count="1">
          <reference field="20" count="0"/>
        </references>
      </pivotArea>
    </format>
    <format dxfId="400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99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98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397">
      <pivotArea dataOnly="0" labelOnly="1" outline="0" fieldPosition="0">
        <references count="1">
          <reference field="20" count="0"/>
        </references>
      </pivotArea>
    </format>
    <format dxfId="396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95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393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392">
      <pivotArea dataOnly="0" labelOnly="1" grandRow="1" outline="0" fieldPosition="0"/>
    </format>
    <format dxfId="391">
      <pivotArea dataOnly="0" labelOnly="1" grandRow="1" outline="0" fieldPosition="0"/>
    </format>
    <format dxfId="390">
      <pivotArea dataOnly="0" labelOnly="1" outline="0" fieldPosition="0">
        <references count="1">
          <reference field="20" count="0"/>
        </references>
      </pivotArea>
    </format>
    <format dxfId="389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88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87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386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385">
      <pivotArea type="origin" dataOnly="0" labelOnly="1" outline="0" fieldPosition="0"/>
    </format>
    <format dxfId="384">
      <pivotArea type="origin" dataOnly="0" labelOnly="1" outline="0" fieldPosition="0"/>
    </format>
    <format dxfId="383">
      <pivotArea type="origin" dataOnly="0" labelOnly="1" outline="0" fieldPosition="0"/>
    </format>
    <format dxfId="382">
      <pivotArea type="origin" dataOnly="0" labelOnly="1" outline="0" fieldPosition="0"/>
    </format>
    <format dxfId="381">
      <pivotArea type="origin" dataOnly="0" labelOnly="1" outline="0" fieldPosition="0"/>
    </format>
    <format dxfId="380">
      <pivotArea dataOnly="0" labelOnly="1" outline="0" fieldPosition="0">
        <references count="1">
          <reference field="20" count="0"/>
        </references>
      </pivotArea>
    </format>
    <format dxfId="379">
      <pivotArea dataOnly="0" labelOnly="1" outline="0" fieldPosition="0">
        <references count="1">
          <reference field="20" count="0"/>
        </references>
      </pivotArea>
    </format>
    <format dxfId="378">
      <pivotArea dataOnly="0" labelOnly="1" outline="0" fieldPosition="0">
        <references count="1">
          <reference field="20" count="0"/>
        </references>
      </pivotArea>
    </format>
    <format dxfId="377">
      <pivotArea dataOnly="0" labelOnly="1" outline="0" fieldPosition="0">
        <references count="1">
          <reference field="20" count="0"/>
        </references>
      </pivotArea>
    </format>
    <format dxfId="376">
      <pivotArea dataOnly="0" labelOnly="1" outline="0" fieldPosition="0">
        <references count="1">
          <reference field="20" count="0"/>
        </references>
      </pivotArea>
    </format>
    <format dxfId="375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74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73">
      <pivotArea dataOnly="0" labelOnly="1" grandRow="1" outline="0" fieldPosition="0"/>
    </format>
    <format dxfId="372">
      <pivotArea outline="0" collapsedLevelsAreSubtotals="1" fieldPosition="0"/>
    </format>
    <format dxfId="371">
      <pivotArea dataOnly="0" labelOnly="1" outline="0" fieldPosition="0">
        <references count="1">
          <reference field="0" count="0"/>
        </references>
      </pivotArea>
    </format>
    <format dxfId="370">
      <pivotArea dataOnly="0" labelOnly="1" grandRow="1" outline="0" fieldPosition="0"/>
    </format>
    <format dxfId="369">
      <pivotArea dataOnly="0" labelOnly="1" outline="0" fieldPosition="0">
        <references count="1">
          <reference field="20" count="0"/>
        </references>
      </pivotArea>
    </format>
    <format dxfId="368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67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66">
      <pivotArea type="all" dataOnly="0" outline="0" fieldPosition="0"/>
    </format>
    <format dxfId="365">
      <pivotArea type="all" dataOnly="0" outline="0" fieldPosition="0"/>
    </format>
    <format dxfId="364">
      <pivotArea dataOnly="0" labelOnly="1" outline="0" fieldPosition="0">
        <references count="1">
          <reference field="20" count="0"/>
        </references>
      </pivotArea>
    </format>
    <format dxfId="363">
      <pivotArea dataOnly="0" labelOnly="1" outline="0" fieldPosition="0">
        <references count="1">
          <reference field="20" count="0"/>
        </references>
      </pivotArea>
    </format>
    <format dxfId="362">
      <pivotArea dataOnly="0" labelOnly="1" outline="0" fieldPosition="0">
        <references count="1">
          <reference field="20" count="0"/>
        </references>
      </pivotArea>
    </format>
    <format dxfId="361">
      <pivotArea dataOnly="0" labelOnly="1" outline="0" fieldPosition="0">
        <references count="1">
          <reference field="20" count="0"/>
        </references>
      </pivotArea>
    </format>
    <format dxfId="360">
      <pivotArea dataOnly="0" labelOnly="1" outline="0" fieldPosition="0">
        <references count="1">
          <reference field="20" count="0"/>
        </references>
      </pivotArea>
    </format>
    <format dxfId="359">
      <pivotArea dataOnly="0" labelOnly="1" outline="0" fieldPosition="0">
        <references count="1">
          <reference field="20" count="0"/>
        </references>
      </pivotArea>
    </format>
    <format dxfId="358">
      <pivotArea outline="0" collapsedLevelsAreSubtotals="1" fieldPosition="0"/>
    </format>
    <format dxfId="357">
      <pivotArea dataOnly="0" labelOnly="1" outline="0" fieldPosition="0">
        <references count="1">
          <reference field="0" count="0"/>
        </references>
      </pivotArea>
    </format>
    <format dxfId="356">
      <pivotArea dataOnly="0" labelOnly="1" grandRow="1" outline="0" fieldPosition="0"/>
    </format>
    <format dxfId="355">
      <pivotArea dataOnly="0" labelOnly="1" outline="0" fieldPosition="0">
        <references count="1">
          <reference field="20" count="0"/>
        </references>
      </pivotArea>
    </format>
    <format dxfId="354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53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52">
      <pivotArea outline="0" collapsedLevelsAreSubtotals="1" fieldPosition="0"/>
    </format>
    <format dxfId="351">
      <pivotArea dataOnly="0" labelOnly="1" outline="0" fieldPosition="0">
        <references count="1">
          <reference field="0" count="0"/>
        </references>
      </pivotArea>
    </format>
    <format dxfId="350">
      <pivotArea dataOnly="0" labelOnly="1" grandRow="1" outline="0" fieldPosition="0"/>
    </format>
    <format dxfId="349">
      <pivotArea dataOnly="0" labelOnly="1" outline="0" fieldPosition="0">
        <references count="1">
          <reference field="20" count="0"/>
        </references>
      </pivotArea>
    </format>
    <format dxfId="348">
      <pivotArea outline="0" collapsedLevelsAreSubtotals="1" fieldPosition="0"/>
    </format>
    <format dxfId="347">
      <pivotArea outline="0" collapsedLevelsAreSubtotals="1" fieldPosition="0"/>
    </format>
    <format dxfId="346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45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44">
      <pivotArea dataOnly="0" labelOnly="1" outline="0" fieldPosition="0">
        <references count="1">
          <reference field="20" count="1">
            <x v="1"/>
          </reference>
        </references>
      </pivotArea>
    </format>
    <format dxfId="343">
      <pivotArea outline="0" collapsedLevelsAreSubtotals="1" fieldPosition="0"/>
    </format>
    <format dxfId="342">
      <pivotArea dataOnly="0" labelOnly="1" outline="0" fieldPosition="0">
        <references count="1">
          <reference field="20" count="0"/>
        </references>
      </pivotArea>
    </format>
    <format dxfId="341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40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39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338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337">
      <pivotArea dataOnly="0" labelOnly="1" outline="0" fieldPosition="0">
        <references count="1">
          <reference field="0" count="0"/>
        </references>
      </pivotArea>
    </format>
    <format dxfId="336">
      <pivotArea dataOnly="0" labelOnly="1" grandRow="1" outline="0" fieldPosition="0"/>
    </format>
    <format dxfId="335">
      <pivotArea outline="0" collapsedLevelsAreSubtotals="1" fieldPosition="0"/>
    </format>
    <format dxfId="334">
      <pivotArea dataOnly="0" labelOnly="1" outline="0" fieldPosition="0">
        <references count="1">
          <reference field="0" count="0"/>
        </references>
      </pivotArea>
    </format>
    <format dxfId="333">
      <pivotArea dataOnly="0" labelOnly="1" grandRow="1" outline="0" fieldPosition="0"/>
    </format>
    <format dxfId="332">
      <pivotArea dataOnly="0" labelOnly="1" outline="0" fieldPosition="0">
        <references count="1">
          <reference field="20" count="0"/>
        </references>
      </pivotArea>
    </format>
    <format dxfId="331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30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29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328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327">
      <pivotArea dataOnly="0" labelOnly="1" grandRow="1" outline="0" fieldPosition="0"/>
    </format>
    <format dxfId="326">
      <pivotArea dataOnly="0" labelOnly="1" outline="0" fieldPosition="0">
        <references count="1">
          <reference field="20" count="0"/>
        </references>
      </pivotArea>
    </format>
    <format dxfId="325">
      <pivotArea dataOnly="0" labelOnly="1" outline="0" fieldPosition="0">
        <references count="1">
          <reference field="20" count="0"/>
        </references>
      </pivotArea>
    </format>
    <format dxfId="324">
      <pivotArea dataOnly="0" labelOnly="1" outline="0" fieldPosition="0">
        <references count="1">
          <reference field="20" count="0"/>
        </references>
      </pivotArea>
    </format>
    <format dxfId="323">
      <pivotArea dataOnly="0" labelOnly="1" outline="0" fieldPosition="0">
        <references count="1">
          <reference field="20" count="0"/>
        </references>
      </pivotArea>
    </format>
    <format dxfId="322">
      <pivotArea dataOnly="0" labelOnly="1" outline="0" fieldPosition="0">
        <references count="1">
          <reference field="20" count="0"/>
        </references>
      </pivotArea>
    </format>
    <format dxfId="321">
      <pivotArea dataOnly="0" labelOnly="1" outline="0" fieldPosition="0">
        <references count="1">
          <reference field="20" count="0"/>
        </references>
      </pivotArea>
    </format>
    <format dxfId="320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19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18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317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0" count="0"/>
        </references>
      </pivotArea>
    </format>
    <format dxfId="314">
      <pivotArea dataOnly="0" labelOnly="1" grandRow="1" outline="0" fieldPosition="0"/>
    </format>
    <format dxfId="313">
      <pivotArea dataOnly="0" labelOnly="1" outline="0" fieldPosition="0">
        <references count="2">
          <reference field="4294967294" count="1">
            <x v="1"/>
          </reference>
          <reference field="20" count="1" selected="0">
            <x v="1"/>
          </reference>
        </references>
      </pivotArea>
    </format>
    <format dxfId="312">
      <pivotArea dataOnly="0" labelOnly="1" outline="0" fieldPosition="0">
        <references count="2">
          <reference field="4294967294" count="1">
            <x v="1"/>
          </reference>
          <reference field="20" count="1" selected="0">
            <x v="0"/>
          </reference>
        </references>
      </pivotArea>
    </format>
    <format dxfId="311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10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09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08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07">
      <pivotArea dataOnly="0" labelOnly="1" outline="0" fieldPosition="0">
        <references count="1">
          <reference field="20" count="0"/>
        </references>
      </pivotArea>
    </format>
    <format dxfId="306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05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04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303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302">
      <pivotArea dataOnly="0" labelOnly="1" outline="0" fieldPosition="0">
        <references count="1">
          <reference field="20" count="0"/>
        </references>
      </pivotArea>
    </format>
    <format dxfId="301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00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99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298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297">
      <pivotArea dataOnly="0" labelOnly="1" outline="0" fieldPosition="0">
        <references count="1">
          <reference field="0" count="0"/>
        </references>
      </pivotArea>
    </format>
    <format dxfId="296">
      <pivotArea dataOnly="0" labelOnly="1" grandRow="1" outline="0" fieldPosition="0"/>
    </format>
    <format dxfId="295">
      <pivotArea dataOnly="0" labelOnly="1" outline="0" fieldPosition="0">
        <references count="1">
          <reference field="0" count="0"/>
        </references>
      </pivotArea>
    </format>
    <format dxfId="294">
      <pivotArea dataOnly="0" labelOnly="1" grandRow="1" outline="0" fieldPosition="0"/>
    </format>
    <format dxfId="293">
      <pivotArea dataOnly="0" labelOnly="1" outline="0" fieldPosition="0">
        <references count="1">
          <reference field="20" count="0"/>
        </references>
      </pivotArea>
    </format>
    <format dxfId="292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91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90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289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288">
      <pivotArea dataOnly="0" labelOnly="1" outline="0" fieldPosition="0">
        <references count="1">
          <reference field="0" count="0"/>
        </references>
      </pivotArea>
    </format>
    <format dxfId="287">
      <pivotArea dataOnly="0" labelOnly="1" grandRow="1" outline="0" fieldPosition="0"/>
    </format>
    <format dxfId="286">
      <pivotArea dataOnly="0" labelOnly="1" outline="0" fieldPosition="0">
        <references count="1">
          <reference field="20" count="0"/>
        </references>
      </pivotArea>
    </format>
    <format dxfId="285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84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83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282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281">
      <pivotArea dataOnly="0" labelOnly="1" outline="0" fieldPosition="0">
        <references count="1">
          <reference field="20" count="0"/>
        </references>
      </pivotArea>
    </format>
    <format dxfId="280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79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78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277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276">
      <pivotArea dataOnly="0" labelOnly="1" outline="0" fieldPosition="0">
        <references count="1">
          <reference field="20" count="0"/>
        </references>
      </pivotArea>
    </format>
    <format dxfId="275">
      <pivotArea dataOnly="0" labelOnly="1" outline="0" fieldPosition="0">
        <references count="1">
          <reference field="20" count="0"/>
        </references>
      </pivotArea>
    </format>
    <format dxfId="274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73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72">
      <pivotArea dataOnly="0" labelOnly="1" outline="0" offset="IV256" fieldPosition="0">
        <references count="1">
          <reference field="20" count="1">
            <x v="1"/>
          </reference>
        </references>
      </pivotArea>
    </format>
    <format dxfId="271">
      <pivotArea outline="0" collapsedLevelsAreSubtotals="1" fieldPosition="0">
        <references count="1">
          <reference field="0" count="0" selected="0"/>
        </references>
      </pivotArea>
    </format>
    <format dxfId="270">
      <pivotArea dataOnly="0" labelOnly="1" outline="0" fieldPosition="0">
        <references count="1">
          <reference field="0" count="0"/>
        </references>
      </pivotArea>
    </format>
    <format dxfId="269">
      <pivotArea outline="0" collapsedLevelsAreSubtotals="1" fieldPosition="0">
        <references count="1">
          <reference field="0" count="0" selected="0"/>
        </references>
      </pivotArea>
    </format>
    <format dxfId="268">
      <pivotArea dataOnly="0" labelOnly="1" outline="0" fieldPosition="0">
        <references count="1">
          <reference field="0" count="0"/>
        </references>
      </pivotArea>
    </format>
    <format dxfId="267">
      <pivotArea outline="0" collapsedLevelsAreSubtotals="1" fieldPosition="0">
        <references count="1">
          <reference field="0" count="0" selected="0"/>
        </references>
      </pivotArea>
    </format>
    <format dxfId="266">
      <pivotArea dataOnly="0" labelOnly="1" outline="0" fieldPosition="0">
        <references count="1">
          <reference field="0" count="0"/>
        </references>
      </pivotArea>
    </format>
    <format dxfId="265">
      <pivotArea dataOnly="0" labelOnly="1" outline="0" fieldPosition="0">
        <references count="1">
          <reference field="20" count="0"/>
        </references>
      </pivotArea>
    </format>
    <format dxfId="264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63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260">
      <pivotArea dataOnly="0" labelOnly="1" outline="0" fieldPosition="0">
        <references count="1">
          <reference field="0" count="0"/>
        </references>
      </pivotArea>
    </format>
    <format dxfId="259">
      <pivotArea grandRow="1" outline="0" collapsedLevelsAreSubtotals="1" fieldPosition="0"/>
    </format>
    <format dxfId="258">
      <pivotArea dataOnly="0" labelOnly="1" grandRow="1" outline="0" fieldPosition="0"/>
    </format>
    <format dxfId="257">
      <pivotArea outline="0" collapsedLevelsAreSubtotals="1" fieldPosition="0"/>
    </format>
    <format dxfId="256">
      <pivotArea dataOnly="0" labelOnly="1" outline="0" fieldPosition="0">
        <references count="1">
          <reference field="0" count="0"/>
        </references>
      </pivotArea>
    </format>
    <format dxfId="255">
      <pivotArea grandRow="1" outline="0" collapsedLevelsAreSubtotals="1" fieldPosition="0"/>
    </format>
    <format dxfId="254">
      <pivotArea dataOnly="0" labelOnly="1" grandRow="1" outline="0" fieldPosition="0"/>
    </format>
    <format dxfId="253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252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251">
      <pivotArea dataOnly="0" labelOnly="1" outline="0" offset="A256" fieldPosition="0">
        <references count="1">
          <reference field="20" count="1">
            <x v="1"/>
          </reference>
        </references>
      </pivotArea>
    </format>
    <format dxfId="250">
      <pivotArea field="20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9">
      <pivotArea field="20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48">
      <pivotArea field="20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7">
      <pivotArea field="20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46">
      <pivotArea field="20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45">
      <pivotArea field="20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44">
      <pivotArea field="20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43">
      <pivotArea field="20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42">
      <pivotArea field="20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41">
      <pivotArea field="20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40">
      <pivotArea dataOnly="0" labelOnly="1" outline="0" fieldPosition="0">
        <references count="1">
          <reference field="20" count="0"/>
        </references>
      </pivotArea>
    </format>
    <format dxfId="239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38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37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236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235">
      <pivotArea dataOnly="0" labelOnly="1" outline="0" offset="A256" fieldPosition="0">
        <references count="1">
          <reference field="20" count="1">
            <x v="1"/>
          </reference>
        </references>
      </pivotArea>
    </format>
    <format dxfId="234">
      <pivotArea field="20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3">
      <pivotArea field="20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2">
      <pivotArea outline="0" collapsedLevelsAreSubtotals="1" fieldPosition="0">
        <references count="1">
          <reference field="0" count="0" selected="0"/>
        </references>
      </pivotArea>
    </format>
    <format dxfId="231">
      <pivotArea dataOnly="0" labelOnly="1" outline="0" fieldPosition="0">
        <references count="1">
          <reference field="0" count="0"/>
        </references>
      </pivotArea>
    </format>
    <format dxfId="230">
      <pivotArea dataOnly="0" labelOnly="1" outline="0" fieldPosition="0">
        <references count="1">
          <reference field="20" count="0"/>
        </references>
      </pivotArea>
    </format>
    <format dxfId="229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8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27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226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225">
      <pivotArea grandRow="1" outline="0" collapsedLevelsAreSubtotals="1" fieldPosition="0"/>
    </format>
    <format dxfId="224">
      <pivotArea dataOnly="0" labelOnly="1" grandRow="1" outline="0" fieldPosition="0"/>
    </format>
    <format dxfId="223">
      <pivotArea outline="0" collapsedLevelsAreSubtotals="1" fieldPosition="0"/>
    </format>
    <format dxfId="222">
      <pivotArea dataOnly="0" labelOnly="1" outline="0" fieldPosition="0">
        <references count="1">
          <reference field="0" count="0"/>
        </references>
      </pivotArea>
    </format>
    <format dxfId="221">
      <pivotArea dataOnly="0" labelOnly="1" grandRow="1" outline="0" fieldPosition="0"/>
    </format>
    <format dxfId="220">
      <pivotArea grandRow="1" outline="0" collapsedLevelsAreSubtotals="1" fieldPosition="0"/>
    </format>
    <format dxfId="219">
      <pivotArea dataOnly="0" labelOnly="1" grandRow="1" outline="0" fieldPosition="0"/>
    </format>
    <format dxfId="218">
      <pivotArea dataOnly="0" labelOnly="1" outline="0" fieldPosition="0">
        <references count="1">
          <reference field="20" count="1">
            <x v="0"/>
          </reference>
        </references>
      </pivotArea>
    </format>
    <format dxfId="217">
      <pivotArea dataOnly="0" labelOnly="1" outline="0" offset="IV256" fieldPosition="0">
        <references count="1">
          <reference field="20" count="1">
            <x v="0"/>
          </reference>
        </references>
      </pivotArea>
    </format>
    <format dxfId="216">
      <pivotArea field="20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15">
      <pivotArea field="20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14">
      <pivotArea dataOnly="0" labelOnly="1" outline="0" offset="IV256" fieldPosition="0">
        <references count="1">
          <reference field="20" count="1">
            <x v="0"/>
          </reference>
        </references>
      </pivotArea>
    </format>
    <format dxfId="213">
      <pivotArea dataOnly="0" labelOnly="1" outline="0" offset="IV256" fieldPosition="0">
        <references count="1">
          <reference field="20" count="1">
            <x v="1"/>
          </reference>
        </references>
      </pivotArea>
    </format>
  </formats>
  <pivotTableStyleInfo name="PivotStyleMedium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4" cacheId="4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showHeaders="0" outline="1" outlineData="1" multipleFieldFilters="0">
  <location ref="AB24:AC34" firstHeaderRow="1" firstDataRow="1" firstDataCol="1"/>
  <pivotFields count="22">
    <pivotField showAll="0"/>
    <pivotField showAll="0"/>
    <pivotField showAll="0"/>
    <pivotField showAll="0"/>
    <pivotField showAll="0"/>
    <pivotField showAll="0"/>
    <pivotField axis="axisRow" showAll="0">
      <items count="3">
        <item n="POBLACION" x="0"/>
        <item n="Si víctima" x="1"/>
        <item t="default"/>
      </items>
    </pivotField>
    <pivotField showAll="0"/>
    <pivotField axis="axisRow" dataField="1" showAll="0">
      <items count="7">
        <item x="1"/>
        <item x="0"/>
        <item x="2"/>
        <item x="4"/>
        <item m="1"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</pivotFields>
  <rowFields count="2">
    <field x="6"/>
    <field x="8"/>
  </rowFields>
  <rowItems count="10">
    <i>
      <x/>
    </i>
    <i r="1">
      <x/>
    </i>
    <i r="1">
      <x v="1"/>
    </i>
    <i r="1">
      <x v="2"/>
    </i>
    <i r="1">
      <x v="5"/>
    </i>
    <i>
      <x v="1"/>
    </i>
    <i r="1">
      <x/>
    </i>
    <i r="1">
      <x v="1"/>
    </i>
    <i r="1">
      <x v="3"/>
    </i>
    <i t="grand">
      <x/>
    </i>
  </rowItems>
  <colItems count="1">
    <i/>
  </colItems>
  <dataFields count="1">
    <dataField name="00" fld="8" subtotal="count" baseField="0" baseItem="0"/>
  </dataFields>
  <formats count="93">
    <format dxfId="654">
      <pivotArea dataOnly="0" labelOnly="1" outline="0" axis="axisValues" fieldPosition="0"/>
    </format>
    <format dxfId="653">
      <pivotArea collapsedLevelsAreSubtotals="1" fieldPosition="0">
        <references count="1">
          <reference field="6" count="1">
            <x v="0"/>
          </reference>
        </references>
      </pivotArea>
    </format>
    <format dxfId="652">
      <pivotArea dataOnly="0" labelOnly="1" fieldPosition="0">
        <references count="1">
          <reference field="6" count="1">
            <x v="0"/>
          </reference>
        </references>
      </pivotArea>
    </format>
    <format dxfId="651">
      <pivotArea collapsedLevelsAreSubtotals="1" fieldPosition="0">
        <references count="1">
          <reference field="6" count="1">
            <x v="1"/>
          </reference>
        </references>
      </pivotArea>
    </format>
    <format dxfId="650">
      <pivotArea dataOnly="0" labelOnly="1" fieldPosition="0">
        <references count="1">
          <reference field="6" count="1">
            <x v="1"/>
          </reference>
        </references>
      </pivotArea>
    </format>
    <format dxfId="649">
      <pivotArea collapsedLevelsAreSubtotals="1" fieldPosition="0">
        <references count="1">
          <reference field="6" count="1">
            <x v="1"/>
          </reference>
        </references>
      </pivotArea>
    </format>
    <format dxfId="648">
      <pivotArea dataOnly="0" labelOnly="1" fieldPosition="0">
        <references count="1">
          <reference field="6" count="1">
            <x v="1"/>
          </reference>
        </references>
      </pivotArea>
    </format>
    <format dxfId="647">
      <pivotArea collapsedLevelsAreSubtotals="1" fieldPosition="0">
        <references count="1">
          <reference field="6" count="1">
            <x v="0"/>
          </reference>
        </references>
      </pivotArea>
    </format>
    <format dxfId="646">
      <pivotArea dataOnly="0" labelOnly="1" fieldPosition="0">
        <references count="1">
          <reference field="6" count="1">
            <x v="0"/>
          </reference>
        </references>
      </pivotArea>
    </format>
    <format dxfId="645">
      <pivotArea dataOnly="0" labelOnly="1" outline="0" axis="axisValues" fieldPosition="0"/>
    </format>
    <format dxfId="644">
      <pivotArea grandRow="1" outline="0" collapsedLevelsAreSubtotals="1" fieldPosition="0"/>
    </format>
    <format dxfId="643">
      <pivotArea dataOnly="0" labelOnly="1" grandRow="1" outline="0" fieldPosition="0"/>
    </format>
    <format dxfId="642">
      <pivotArea collapsedLevelsAreSubtotals="1" fieldPosition="0">
        <references count="2">
          <reference field="6" count="1" selected="0">
            <x v="1"/>
          </reference>
          <reference field="8" count="1">
            <x v="1"/>
          </reference>
        </references>
      </pivotArea>
    </format>
    <format dxfId="641">
      <pivotArea dataOnly="0" labelOnly="1" fieldPosition="0">
        <references count="2">
          <reference field="6" count="1" selected="0">
            <x v="1"/>
          </reference>
          <reference field="8" count="1">
            <x v="1"/>
          </reference>
        </references>
      </pivotArea>
    </format>
    <format dxfId="640">
      <pivotArea collapsedLevelsAreSubtotals="1" fieldPosition="0">
        <references count="2">
          <reference field="6" count="1" selected="0">
            <x v="1"/>
          </reference>
          <reference field="8" count="1">
            <x v="0"/>
          </reference>
        </references>
      </pivotArea>
    </format>
    <format dxfId="639">
      <pivotArea dataOnly="0" labelOnly="1" fieldPosition="0">
        <references count="2">
          <reference field="6" count="1" selected="0">
            <x v="1"/>
          </reference>
          <reference field="8" count="1">
            <x v="0"/>
          </reference>
        </references>
      </pivotArea>
    </format>
    <format dxfId="638">
      <pivotArea collapsedLevelsAreSubtotals="1" fieldPosition="0">
        <references count="2">
          <reference field="6" count="1" selected="0">
            <x v="0"/>
          </reference>
          <reference field="8" count="1">
            <x v="1"/>
          </reference>
        </references>
      </pivotArea>
    </format>
    <format dxfId="637">
      <pivotArea collapsedLevelsAreSubtotals="1" fieldPosition="0">
        <references count="2">
          <reference field="6" count="1" selected="0">
            <x v="0"/>
          </reference>
          <reference field="8" count="1">
            <x v="0"/>
          </reference>
        </references>
      </pivotArea>
    </format>
    <format dxfId="636">
      <pivotArea dataOnly="0" labelOnly="1" outline="0" axis="axisValues" fieldPosition="0"/>
    </format>
    <format dxfId="635">
      <pivotArea type="all" dataOnly="0" outline="0" fieldPosition="0"/>
    </format>
    <format dxfId="634">
      <pivotArea grandRow="1" outline="0" collapsedLevelsAreSubtotals="1" fieldPosition="0"/>
    </format>
    <format dxfId="633">
      <pivotArea dataOnly="0" labelOnly="1" grandRow="1" outline="0" fieldPosition="0"/>
    </format>
    <format dxfId="632">
      <pivotArea grandRow="1" outline="0" collapsedLevelsAreSubtotals="1" fieldPosition="0"/>
    </format>
    <format dxfId="631">
      <pivotArea type="all" dataOnly="0" outline="0" fieldPosition="0"/>
    </format>
    <format dxfId="630">
      <pivotArea dataOnly="0" labelOnly="1" outline="0" axis="axisValues" fieldPosition="0"/>
    </format>
    <format dxfId="629">
      <pivotArea dataOnly="0" labelOnly="1" grandRow="1" outline="0" fieldPosition="0"/>
    </format>
    <format dxfId="628">
      <pivotArea outline="0" collapsedLevelsAreSubtotals="1" fieldPosition="0"/>
    </format>
    <format dxfId="627">
      <pivotArea dataOnly="0" labelOnly="1" fieldPosition="0">
        <references count="1">
          <reference field="6" count="0"/>
        </references>
      </pivotArea>
    </format>
    <format dxfId="626">
      <pivotArea dataOnly="0" labelOnly="1" grandRow="1" outline="0" fieldPosition="0"/>
    </format>
    <format dxfId="625">
      <pivotArea dataOnly="0" labelOnly="1" fieldPosition="0">
        <references count="2">
          <reference field="6" count="1" selected="0">
            <x v="0"/>
          </reference>
          <reference field="8" count="0"/>
        </references>
      </pivotArea>
    </format>
    <format dxfId="624">
      <pivotArea dataOnly="0" labelOnly="1" outline="0" axis="axisValues" fieldPosition="0"/>
    </format>
    <format dxfId="623">
      <pivotArea type="all" dataOnly="0" outline="0" fieldPosition="0"/>
    </format>
    <format dxfId="622">
      <pivotArea type="all" dataOnly="0" outline="0" fieldPosition="0"/>
    </format>
    <format dxfId="621">
      <pivotArea dataOnly="0" labelOnly="1" outline="0" axis="axisValues" fieldPosition="0"/>
    </format>
    <format dxfId="620">
      <pivotArea type="all" dataOnly="0" outline="0" fieldPosition="0"/>
    </format>
    <format dxfId="619">
      <pivotArea dataOnly="0" labelOnly="1" outline="0" axis="axisValues" fieldPosition="0"/>
    </format>
    <format dxfId="618">
      <pivotArea collapsedLevelsAreSubtotals="1" fieldPosition="0">
        <references count="1">
          <reference field="6" count="1">
            <x v="0"/>
          </reference>
        </references>
      </pivotArea>
    </format>
    <format dxfId="617">
      <pivotArea dataOnly="0" labelOnly="1" fieldPosition="0">
        <references count="1">
          <reference field="6" count="1">
            <x v="0"/>
          </reference>
        </references>
      </pivotArea>
    </format>
    <format dxfId="616">
      <pivotArea dataOnly="0" labelOnly="1" outline="0" axis="axisValues" fieldPosition="0"/>
    </format>
    <format dxfId="615">
      <pivotArea dataOnly="0" labelOnly="1" outline="0" axis="axisValues" fieldPosition="0"/>
    </format>
    <format dxfId="614">
      <pivotArea collapsedLevelsAreSubtotals="1" fieldPosition="0">
        <references count="1">
          <reference field="6" count="1">
            <x v="1"/>
          </reference>
        </references>
      </pivotArea>
    </format>
    <format dxfId="613">
      <pivotArea dataOnly="0" labelOnly="1" fieldPosition="0">
        <references count="1">
          <reference field="6" count="1">
            <x v="1"/>
          </reference>
        </references>
      </pivotArea>
    </format>
    <format dxfId="612">
      <pivotArea grandRow="1" outline="0" collapsedLevelsAreSubtotals="1" fieldPosition="0"/>
    </format>
    <format dxfId="611">
      <pivotArea dataOnly="0" labelOnly="1" grandRow="1" outline="0" fieldPosition="0"/>
    </format>
    <format dxfId="610">
      <pivotArea type="all" dataOnly="0" outline="0" fieldPosition="0"/>
    </format>
    <format dxfId="609">
      <pivotArea collapsedLevelsAreSubtotals="1" fieldPosition="0">
        <references count="1">
          <reference field="6" count="1">
            <x v="0"/>
          </reference>
        </references>
      </pivotArea>
    </format>
    <format dxfId="608">
      <pivotArea dataOnly="0" labelOnly="1" fieldPosition="0">
        <references count="1">
          <reference field="6" count="1">
            <x v="0"/>
          </reference>
        </references>
      </pivotArea>
    </format>
    <format dxfId="607">
      <pivotArea collapsedLevelsAreSubtotals="1" fieldPosition="0">
        <references count="1">
          <reference field="6" count="1">
            <x v="1"/>
          </reference>
        </references>
      </pivotArea>
    </format>
    <format dxfId="606">
      <pivotArea dataOnly="0" labelOnly="1" fieldPosition="0">
        <references count="1">
          <reference field="6" count="1">
            <x v="1"/>
          </reference>
        </references>
      </pivotArea>
    </format>
    <format dxfId="605">
      <pivotArea grandRow="1" outline="0" collapsedLevelsAreSubtotals="1" fieldPosition="0"/>
    </format>
    <format dxfId="604">
      <pivotArea dataOnly="0" labelOnly="1" grandRow="1" outline="0" fieldPosition="0"/>
    </format>
    <format dxfId="603">
      <pivotArea grandRow="1" outline="0" collapsedLevelsAreSubtotals="1" fieldPosition="0"/>
    </format>
    <format dxfId="602">
      <pivotArea dataOnly="0" labelOnly="1" grandRow="1" outline="0" fieldPosition="0"/>
    </format>
    <format dxfId="601">
      <pivotArea type="all" dataOnly="0" outline="0" fieldPosition="0"/>
    </format>
    <format dxfId="600">
      <pivotArea type="all" dataOnly="0" outline="0" fieldPosition="0"/>
    </format>
    <format dxfId="599">
      <pivotArea grandRow="1" outline="0" collapsedLevelsAreSubtotals="1" fieldPosition="0"/>
    </format>
    <format dxfId="598">
      <pivotArea dataOnly="0" labelOnly="1" grandRow="1" outline="0" fieldPosition="0"/>
    </format>
    <format dxfId="597">
      <pivotArea dataOnly="0" labelOnly="1" outline="0" axis="axisValues" fieldPosition="0"/>
    </format>
    <format dxfId="596">
      <pivotArea collapsedLevelsAreSubtotals="1" fieldPosition="0">
        <references count="1">
          <reference field="6" count="1">
            <x v="0"/>
          </reference>
        </references>
      </pivotArea>
    </format>
    <format dxfId="595">
      <pivotArea dataOnly="0" labelOnly="1" fieldPosition="0">
        <references count="1">
          <reference field="6" count="1">
            <x v="0"/>
          </reference>
        </references>
      </pivotArea>
    </format>
    <format dxfId="594">
      <pivotArea collapsedLevelsAreSubtotals="1" fieldPosition="0">
        <references count="1">
          <reference field="6" count="1">
            <x v="0"/>
          </reference>
        </references>
      </pivotArea>
    </format>
    <format dxfId="593">
      <pivotArea dataOnly="0" labelOnly="1" fieldPosition="0">
        <references count="1">
          <reference field="6" count="1">
            <x v="0"/>
          </reference>
        </references>
      </pivotArea>
    </format>
    <format dxfId="592">
      <pivotArea dataOnly="0" labelOnly="1" outline="0" axis="axisValues" fieldPosition="0"/>
    </format>
    <format dxfId="591">
      <pivotArea collapsedLevelsAreSubtotals="1" fieldPosition="0">
        <references count="1">
          <reference field="6" count="1">
            <x v="0"/>
          </reference>
        </references>
      </pivotArea>
    </format>
    <format dxfId="590">
      <pivotArea dataOnly="0" labelOnly="1" fieldPosition="0">
        <references count="1">
          <reference field="6" count="1">
            <x v="0"/>
          </reference>
        </references>
      </pivotArea>
    </format>
    <format dxfId="589">
      <pivotArea collapsedLevelsAreSubtotals="1" fieldPosition="0">
        <references count="1">
          <reference field="6" count="1">
            <x v="1"/>
          </reference>
        </references>
      </pivotArea>
    </format>
    <format dxfId="588">
      <pivotArea dataOnly="0" labelOnly="1" fieldPosition="0">
        <references count="1">
          <reference field="6" count="1">
            <x v="1"/>
          </reference>
        </references>
      </pivotArea>
    </format>
    <format dxfId="587">
      <pivotArea grandRow="1" outline="0" collapsedLevelsAreSubtotals="1" fieldPosition="0"/>
    </format>
    <format dxfId="586">
      <pivotArea dataOnly="0" labelOnly="1" grandRow="1" outline="0" fieldPosition="0"/>
    </format>
    <format dxfId="585">
      <pivotArea dataOnly="0" labelOnly="1" outline="0" axis="axisValues" fieldPosition="0"/>
    </format>
    <format dxfId="584">
      <pivotArea dataOnly="0" labelOnly="1" outline="0" axis="axisValues" fieldPosition="0"/>
    </format>
    <format dxfId="583">
      <pivotArea collapsedLevelsAreSubtotals="1" fieldPosition="0">
        <references count="1">
          <reference field="6" count="1">
            <x v="1"/>
          </reference>
        </references>
      </pivotArea>
    </format>
    <format dxfId="582">
      <pivotArea dataOnly="0" labelOnly="1" fieldPosition="0">
        <references count="1">
          <reference field="6" count="1">
            <x v="1"/>
          </reference>
        </references>
      </pivotArea>
    </format>
    <format dxfId="581">
      <pivotArea collapsedLevelsAreSubtotals="1" fieldPosition="0">
        <references count="2">
          <reference field="6" count="1" selected="0">
            <x v="1"/>
          </reference>
          <reference field="8" count="3">
            <x v="1"/>
            <x v="2"/>
            <x v="3"/>
          </reference>
        </references>
      </pivotArea>
    </format>
    <format dxfId="580">
      <pivotArea dataOnly="0" labelOnly="1" fieldPosition="0">
        <references count="2">
          <reference field="6" count="1" selected="0">
            <x v="1"/>
          </reference>
          <reference field="8" count="3">
            <x v="1"/>
            <x v="2"/>
            <x v="3"/>
          </reference>
        </references>
      </pivotArea>
    </format>
    <format dxfId="579">
      <pivotArea collapsedLevelsAreSubtotals="1" fieldPosition="0">
        <references count="2">
          <reference field="6" count="1" selected="0">
            <x v="1"/>
          </reference>
          <reference field="8" count="4">
            <x v="0"/>
            <x v="1"/>
            <x v="2"/>
            <x v="4"/>
          </reference>
        </references>
      </pivotArea>
    </format>
    <format dxfId="578">
      <pivotArea dataOnly="0" labelOnly="1" fieldPosition="0">
        <references count="2">
          <reference field="6" count="1" selected="0">
            <x v="1"/>
          </reference>
          <reference field="8" count="4">
            <x v="0"/>
            <x v="1"/>
            <x v="2"/>
            <x v="4"/>
          </reference>
        </references>
      </pivotArea>
    </format>
    <format dxfId="577">
      <pivotArea collapsedLevelsAreSubtotals="1" fieldPosition="0">
        <references count="1">
          <reference field="6" count="1">
            <x v="0"/>
          </reference>
        </references>
      </pivotArea>
    </format>
    <format dxfId="576">
      <pivotArea dataOnly="0" labelOnly="1" fieldPosition="0">
        <references count="1">
          <reference field="6" count="1">
            <x v="0"/>
          </reference>
        </references>
      </pivotArea>
    </format>
    <format dxfId="575">
      <pivotArea collapsedLevelsAreSubtotals="1" fieldPosition="0">
        <references count="2">
          <reference field="6" count="1" selected="0">
            <x v="0"/>
          </reference>
          <reference field="8" count="0"/>
        </references>
      </pivotArea>
    </format>
    <format dxfId="574">
      <pivotArea collapsedLevelsAreSubtotals="1" fieldPosition="0">
        <references count="2">
          <reference field="6" count="1" selected="0">
            <x v="0"/>
          </reference>
          <reference field="8" count="2">
            <x v="0"/>
            <x v="1"/>
          </reference>
        </references>
      </pivotArea>
    </format>
    <format dxfId="573">
      <pivotArea collapsedLevelsAreSubtotals="1" fieldPosition="0">
        <references count="2">
          <reference field="6" count="1" selected="0">
            <x v="0"/>
          </reference>
          <reference field="8" count="2">
            <x v="0"/>
            <x v="1"/>
          </reference>
        </references>
      </pivotArea>
    </format>
    <format dxfId="572">
      <pivotArea collapsedLevelsAreSubtotals="1" fieldPosition="0">
        <references count="2">
          <reference field="6" count="1" selected="0">
            <x v="0"/>
          </reference>
          <reference field="8" count="0"/>
        </references>
      </pivotArea>
    </format>
    <format dxfId="571">
      <pivotArea dataOnly="0" labelOnly="1" fieldPosition="0">
        <references count="2">
          <reference field="6" count="1" selected="0">
            <x v="0"/>
          </reference>
          <reference field="8" count="0"/>
        </references>
      </pivotArea>
    </format>
    <format dxfId="570">
      <pivotArea dataOnly="0" labelOnly="1" fieldPosition="0">
        <references count="1">
          <reference field="6" count="1">
            <x v="0"/>
          </reference>
        </references>
      </pivotArea>
    </format>
    <format dxfId="569">
      <pivotArea collapsedLevelsAreSubtotals="1" fieldPosition="0">
        <references count="1">
          <reference field="6" count="1">
            <x v="0"/>
          </reference>
        </references>
      </pivotArea>
    </format>
    <format dxfId="568">
      <pivotArea dataOnly="0" labelOnly="1" outline="0" axis="axisValues" fieldPosition="0"/>
    </format>
    <format dxfId="567">
      <pivotArea dataOnly="0" labelOnly="1" fieldPosition="0">
        <references count="1">
          <reference field="6" count="1">
            <x v="0"/>
          </reference>
        </references>
      </pivotArea>
    </format>
    <format dxfId="566">
      <pivotArea dataOnly="0" labelOnly="1" fieldPosition="0">
        <references count="1">
          <reference field="6" count="1">
            <x v="0"/>
          </reference>
        </references>
      </pivotArea>
    </format>
    <format dxfId="565">
      <pivotArea collapsedLevelsAreSubtotals="1" fieldPosition="0">
        <references count="2">
          <reference field="6" count="1" selected="0">
            <x v="1"/>
          </reference>
          <reference field="8" count="2">
            <x v="0"/>
            <x v="1"/>
          </reference>
        </references>
      </pivotArea>
    </format>
    <format dxfId="564">
      <pivotArea collapsedLevelsAreSubtotals="1" fieldPosition="0">
        <references count="2">
          <reference field="6" count="1" selected="0">
            <x v="1"/>
          </reference>
          <reference field="8" count="2">
            <x v="0"/>
            <x v="1"/>
          </reference>
        </references>
      </pivotArea>
    </format>
    <format dxfId="563">
      <pivotArea collapsedLevelsAreSubtotals="1" fieldPosition="0">
        <references count="2">
          <reference field="6" count="1" selected="0">
            <x v="1"/>
          </reference>
          <reference field="8" count="4">
            <x v="0"/>
            <x v="1"/>
            <x v="2"/>
            <x v="5"/>
          </reference>
        </references>
      </pivotArea>
    </format>
    <format dxfId="562">
      <pivotArea dataOnly="0" labelOnly="1" fieldPosition="0">
        <references count="2">
          <reference field="6" count="1" selected="0">
            <x v="1"/>
          </reference>
          <reference field="8" count="4">
            <x v="0"/>
            <x v="1"/>
            <x v="2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3" cacheId="4" applyNumberFormats="0" applyBorderFormats="0" applyFontFormats="0" applyPatternFormats="0" applyAlignmentFormats="0" applyWidthHeightFormats="1" dataCaption="Valores" grandTotalCaption="Total encuestados" updatedVersion="5" minRefreshableVersion="3" showCalcMbrs="0" showDrill="0" useAutoFormatting="1" itemPrintTitles="1" createdVersion="3" indent="0" showHeaders="0" outline="1" outlineData="1" multipleFieldFilters="0">
  <location ref="AB3:AC16" firstHeaderRow="1" firstDataRow="1" firstDataCol="1"/>
  <pivotFields count="22"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n="  si" x="1"/>
        <item t="default"/>
      </items>
    </pivotField>
    <pivotField axis="axisRow" showAll="0">
      <items count="20">
        <item x="4"/>
        <item x="0"/>
        <item x="1"/>
        <item x="5"/>
        <item x="8"/>
        <item m="1" x="13"/>
        <item x="3"/>
        <item x="7"/>
        <item x="2"/>
        <item m="1" x="16"/>
        <item m="1" x="14"/>
        <item m="1" x="18"/>
        <item m="1" x="10"/>
        <item m="1" x="15"/>
        <item m="1" x="17"/>
        <item m="1" x="9"/>
        <item m="1" x="12"/>
        <item m="1" x="11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</pivotFields>
  <rowFields count="2">
    <field x="6"/>
    <field x="7"/>
  </rowFields>
  <rowItems count="13">
    <i>
      <x/>
    </i>
    <i r="1">
      <x v="1"/>
    </i>
    <i>
      <x v="1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18"/>
    </i>
    <i t="grand">
      <x/>
    </i>
  </rowItems>
  <colItems count="1">
    <i/>
  </colItems>
  <dataFields count="1">
    <dataField name="Total " fld="6" subtotal="count" baseField="0" baseItem="0"/>
  </dataFields>
  <formats count="119">
    <format dxfId="773">
      <pivotArea dataOnly="0" fieldPosition="0">
        <references count="1">
          <reference field="6" count="1">
            <x v="1"/>
          </reference>
        </references>
      </pivotArea>
    </format>
    <format dxfId="772">
      <pivotArea dataOnly="0" labelOnly="1" fieldPosition="0">
        <references count="2">
          <reference field="6" count="1" selected="0">
            <x v="1"/>
          </reference>
          <reference field="7" count="0"/>
        </references>
      </pivotArea>
    </format>
    <format dxfId="771">
      <pivotArea collapsedLevelsAreSubtotals="1" fieldPosition="0">
        <references count="1">
          <reference field="6" count="1">
            <x v="0"/>
          </reference>
        </references>
      </pivotArea>
    </format>
    <format dxfId="770">
      <pivotArea dataOnly="0" labelOnly="1" fieldPosition="0">
        <references count="1">
          <reference field="6" count="1">
            <x v="0"/>
          </reference>
        </references>
      </pivotArea>
    </format>
    <format dxfId="769">
      <pivotArea dataOnly="0" labelOnly="1" outline="0" axis="axisValues" fieldPosition="0"/>
    </format>
    <format dxfId="768">
      <pivotArea dataOnly="0" labelOnly="1" outline="0" axis="axisValues" fieldPosition="0"/>
    </format>
    <format dxfId="767">
      <pivotArea collapsedLevelsAreSubtotals="1" fieldPosition="0">
        <references count="1">
          <reference field="6" count="1">
            <x v="1"/>
          </reference>
        </references>
      </pivotArea>
    </format>
    <format dxfId="766">
      <pivotArea dataOnly="0" labelOnly="1" fieldPosition="0">
        <references count="1">
          <reference field="6" count="1">
            <x v="1"/>
          </reference>
        </references>
      </pivotArea>
    </format>
    <format dxfId="765">
      <pivotArea collapsedLevelsAreSubtotals="1" fieldPosition="0">
        <references count="1">
          <reference field="6" count="1">
            <x v="0"/>
          </reference>
        </references>
      </pivotArea>
    </format>
    <format dxfId="764">
      <pivotArea dataOnly="0" labelOnly="1" fieldPosition="0">
        <references count="1">
          <reference field="6" count="1">
            <x v="0"/>
          </reference>
        </references>
      </pivotArea>
    </format>
    <format dxfId="763">
      <pivotArea collapsedLevelsAreSubtotals="1" fieldPosition="0">
        <references count="1">
          <reference field="6" count="1">
            <x v="1"/>
          </reference>
        </references>
      </pivotArea>
    </format>
    <format dxfId="762">
      <pivotArea dataOnly="0" labelOnly="1" fieldPosition="0">
        <references count="1">
          <reference field="6" count="1">
            <x v="1"/>
          </reference>
        </references>
      </pivotArea>
    </format>
    <format dxfId="761">
      <pivotArea collapsedLevelsAreSubtotals="1" fieldPosition="0">
        <references count="1">
          <reference field="6" count="1">
            <x v="0"/>
          </reference>
        </references>
      </pivotArea>
    </format>
    <format dxfId="760">
      <pivotArea dataOnly="0" labelOnly="1" fieldPosition="0">
        <references count="1">
          <reference field="6" count="1">
            <x v="0"/>
          </reference>
        </references>
      </pivotArea>
    </format>
    <format dxfId="759">
      <pivotArea dataOnly="0" labelOnly="1" outline="0" axis="axisValues" fieldPosition="0"/>
    </format>
    <format dxfId="758">
      <pivotArea dataOnly="0" labelOnly="1" outline="0" axis="axisValues" fieldPosition="0"/>
    </format>
    <format dxfId="757">
      <pivotArea collapsedLevelsAreSubtotals="1" fieldPosition="0">
        <references count="1">
          <reference field="6" count="1">
            <x v="0"/>
          </reference>
        </references>
      </pivotArea>
    </format>
    <format dxfId="756">
      <pivotArea dataOnly="0" labelOnly="1" fieldPosition="0">
        <references count="1">
          <reference field="6" count="1">
            <x v="0"/>
          </reference>
        </references>
      </pivotArea>
    </format>
    <format dxfId="755">
      <pivotArea collapsedLevelsAreSubtotals="1" fieldPosition="0">
        <references count="1">
          <reference field="6" count="1">
            <x v="1"/>
          </reference>
        </references>
      </pivotArea>
    </format>
    <format dxfId="754">
      <pivotArea dataOnly="0" labelOnly="1" fieldPosition="0">
        <references count="1">
          <reference field="6" count="1">
            <x v="1"/>
          </reference>
        </references>
      </pivotArea>
    </format>
    <format dxfId="753">
      <pivotArea dataOnly="0" labelOnly="1" outline="0" axis="axisValues" fieldPosition="0"/>
    </format>
    <format dxfId="752">
      <pivotArea collapsedLevelsAreSubtotals="1" fieldPosition="0">
        <references count="1">
          <reference field="6" count="1">
            <x v="0"/>
          </reference>
        </references>
      </pivotArea>
    </format>
    <format dxfId="751">
      <pivotArea collapsedLevelsAreSubtotals="1" fieldPosition="0">
        <references count="1">
          <reference field="6" count="1">
            <x v="1"/>
          </reference>
        </references>
      </pivotArea>
    </format>
    <format dxfId="750">
      <pivotArea collapsedLevelsAreSubtotals="1" fieldPosition="0">
        <references count="2">
          <reference field="6" count="1" selected="0">
            <x v="1"/>
          </reference>
          <reference field="7" count="0"/>
        </references>
      </pivotArea>
    </format>
    <format dxfId="749">
      <pivotArea dataOnly="0" labelOnly="1" fieldPosition="0">
        <references count="1">
          <reference field="6" count="0"/>
        </references>
      </pivotArea>
    </format>
    <format dxfId="748">
      <pivotArea collapsedLevelsAreSubtotals="1" fieldPosition="0">
        <references count="1">
          <reference field="6" count="1">
            <x v="1"/>
          </reference>
        </references>
      </pivotArea>
    </format>
    <format dxfId="747">
      <pivotArea collapsedLevelsAreSubtotals="1" fieldPosition="0">
        <references count="2">
          <reference field="6" count="1" selected="0">
            <x v="1"/>
          </reference>
          <reference field="7" count="0"/>
        </references>
      </pivotArea>
    </format>
    <format dxfId="746">
      <pivotArea dataOnly="0" labelOnly="1" fieldPosition="0">
        <references count="1">
          <reference field="6" count="1">
            <x v="1"/>
          </reference>
        </references>
      </pivotArea>
    </format>
    <format dxfId="745">
      <pivotArea grandRow="1" outline="0" collapsedLevelsAreSubtotals="1" fieldPosition="0"/>
    </format>
    <format dxfId="744">
      <pivotArea dataOnly="0" labelOnly="1" grandRow="1" outline="0" fieldPosition="0"/>
    </format>
    <format dxfId="743">
      <pivotArea collapsedLevelsAreSubtotals="1" fieldPosition="0">
        <references count="2">
          <reference field="6" count="1" selected="0">
            <x v="0"/>
          </reference>
          <reference field="7" count="1">
            <x v="1"/>
          </reference>
        </references>
      </pivotArea>
    </format>
    <format dxfId="742">
      <pivotArea collapsedLevelsAreSubtotals="1" fieldPosition="0">
        <references count="1">
          <reference field="6" count="1">
            <x v="1"/>
          </reference>
        </references>
      </pivotArea>
    </format>
    <format dxfId="741">
      <pivotArea dataOnly="0" labelOnly="1" fieldPosition="0">
        <references count="1">
          <reference field="6" count="1">
            <x v="1"/>
          </reference>
        </references>
      </pivotArea>
    </format>
    <format dxfId="740">
      <pivotArea dataOnly="0" labelOnly="1" grandRow="1" outline="0" fieldPosition="0"/>
    </format>
    <format dxfId="739">
      <pivotArea dataOnly="0" labelOnly="1" outline="0" axis="axisValues" fieldPosition="0"/>
    </format>
    <format dxfId="738">
      <pivotArea dataOnly="0" labelOnly="1" fieldPosition="0">
        <references count="1">
          <reference field="6" count="1">
            <x v="0"/>
          </reference>
        </references>
      </pivotArea>
    </format>
    <format dxfId="737">
      <pivotArea dataOnly="0" labelOnly="1" fieldPosition="0">
        <references count="1">
          <reference field="6" count="1">
            <x v="1"/>
          </reference>
        </references>
      </pivotArea>
    </format>
    <format dxfId="736">
      <pivotArea collapsedLevelsAreSubtotals="1" fieldPosition="0">
        <references count="1">
          <reference field="6" count="1">
            <x v="1"/>
          </reference>
        </references>
      </pivotArea>
    </format>
    <format dxfId="735">
      <pivotArea collapsedLevelsAreSubtotals="1" fieldPosition="0">
        <references count="2">
          <reference field="6" count="1" selected="0">
            <x v="1"/>
          </reference>
          <reference field="7" count="2">
            <x v="0"/>
            <x v="1"/>
          </reference>
        </references>
      </pivotArea>
    </format>
    <format dxfId="734">
      <pivotArea dataOnly="0" labelOnly="1" fieldPosition="0">
        <references count="2">
          <reference field="6" count="1" selected="0">
            <x v="1"/>
          </reference>
          <reference field="7" count="2">
            <x v="0"/>
            <x v="1"/>
          </reference>
        </references>
      </pivotArea>
    </format>
    <format dxfId="733">
      <pivotArea collapsedLevelsAreSubtotals="1" fieldPosition="0">
        <references count="2">
          <reference field="6" count="1" selected="0">
            <x v="0"/>
          </reference>
          <reference field="7" count="1">
            <x v="1"/>
          </reference>
        </references>
      </pivotArea>
    </format>
    <format dxfId="732">
      <pivotArea dataOnly="0" labelOnly="1" outline="0" axis="axisValues" fieldPosition="0"/>
    </format>
    <format dxfId="731">
      <pivotArea dataOnly="0" labelOnly="1" grandRow="1" outline="0" fieldPosition="0"/>
    </format>
    <format dxfId="730">
      <pivotArea outline="0" collapsedLevelsAreSubtotals="1" fieldPosition="0"/>
    </format>
    <format dxfId="729">
      <pivotArea dataOnly="0" labelOnly="1" fieldPosition="0">
        <references count="1">
          <reference field="6" count="0"/>
        </references>
      </pivotArea>
    </format>
    <format dxfId="728">
      <pivotArea dataOnly="0" labelOnly="1" grandRow="1" outline="0" fieldPosition="0"/>
    </format>
    <format dxfId="727">
      <pivotArea dataOnly="0" labelOnly="1" fieldPosition="0">
        <references count="2">
          <reference field="6" count="1" selected="0">
            <x v="0"/>
          </reference>
          <reference field="7" count="0"/>
        </references>
      </pivotArea>
    </format>
    <format dxfId="726">
      <pivotArea dataOnly="0" labelOnly="1" outline="0" axis="axisValues" fieldPosition="0"/>
    </format>
    <format dxfId="725">
      <pivotArea type="all" dataOnly="0" outline="0" fieldPosition="0"/>
    </format>
    <format dxfId="724">
      <pivotArea type="all" dataOnly="0" outline="0" fieldPosition="0"/>
    </format>
    <format dxfId="723">
      <pivotArea type="all" dataOnly="0" outline="0" fieldPosition="0"/>
    </format>
    <format dxfId="722">
      <pivotArea dataOnly="0" outline="0" axis="axisValues" fieldPosition="0"/>
    </format>
    <format dxfId="721">
      <pivotArea type="all" dataOnly="0" outline="0" fieldPosition="0"/>
    </format>
    <format dxfId="720">
      <pivotArea dataOnly="0" labelOnly="1" outline="0" axis="axisValues" fieldPosition="0"/>
    </format>
    <format dxfId="719">
      <pivotArea dataOnly="0" labelOnly="1" outline="0" axis="axisValues" fieldPosition="0"/>
    </format>
    <format dxfId="718">
      <pivotArea collapsedLevelsAreSubtotals="1" fieldPosition="0">
        <references count="2">
          <reference field="6" count="1" selected="0">
            <x v="1"/>
          </reference>
          <reference field="7" count="0"/>
        </references>
      </pivotArea>
    </format>
    <format dxfId="717">
      <pivotArea dataOnly="0" labelOnly="1" fieldPosition="0">
        <references count="2">
          <reference field="6" count="1" selected="0">
            <x v="1"/>
          </reference>
          <reference field="7" count="0"/>
        </references>
      </pivotArea>
    </format>
    <format dxfId="716">
      <pivotArea grandRow="1" outline="0" collapsedLevelsAreSubtotals="1" fieldPosition="0"/>
    </format>
    <format dxfId="715">
      <pivotArea dataOnly="0" labelOnly="1" grandRow="1" outline="0" fieldPosition="0"/>
    </format>
    <format dxfId="714">
      <pivotArea collapsedLevelsAreSubtotals="1" fieldPosition="0">
        <references count="1">
          <reference field="6" count="1">
            <x v="1"/>
          </reference>
        </references>
      </pivotArea>
    </format>
    <format dxfId="713">
      <pivotArea dataOnly="0" labelOnly="1" fieldPosition="0">
        <references count="1">
          <reference field="6" count="1">
            <x v="1"/>
          </reference>
        </references>
      </pivotArea>
    </format>
    <format dxfId="712">
      <pivotArea collapsedLevelsAreSubtotals="1" fieldPosition="0">
        <references count="1">
          <reference field="6" count="1">
            <x v="1"/>
          </reference>
        </references>
      </pivotArea>
    </format>
    <format dxfId="711">
      <pivotArea grandRow="1" outline="0" collapsedLevelsAreSubtotals="1" fieldPosition="0"/>
    </format>
    <format dxfId="710">
      <pivotArea grandRow="1" outline="0" collapsedLevelsAreSubtotals="1" fieldPosition="0"/>
    </format>
    <format dxfId="709">
      <pivotArea grandRow="1" outline="0" collapsedLevelsAreSubtotals="1" fieldPosition="0"/>
    </format>
    <format dxfId="708">
      <pivotArea collapsedLevelsAreSubtotals="1" fieldPosition="0">
        <references count="2">
          <reference field="6" count="1" selected="0">
            <x v="0"/>
          </reference>
          <reference field="7" count="1">
            <x v="1"/>
          </reference>
        </references>
      </pivotArea>
    </format>
    <format dxfId="707">
      <pivotArea collapsedLevelsAreSubtotals="1" fieldPosition="0">
        <references count="2">
          <reference field="6" count="1" selected="0">
            <x v="0"/>
          </reference>
          <reference field="7" count="1">
            <x v="1"/>
          </reference>
        </references>
      </pivotArea>
    </format>
    <format dxfId="706">
      <pivotArea collapsedLevelsAreSubtotals="1" fieldPosition="0">
        <references count="2">
          <reference field="6" count="1" selected="0">
            <x v="0"/>
          </reference>
          <reference field="7" count="1">
            <x v="1"/>
          </reference>
        </references>
      </pivotArea>
    </format>
    <format dxfId="705">
      <pivotArea collapsedLevelsAreSubtotals="1" fieldPosition="0">
        <references count="2">
          <reference field="6" count="1" selected="0">
            <x v="1"/>
          </reference>
          <reference field="7" count="2">
            <x v="0"/>
            <x v="2"/>
          </reference>
        </references>
      </pivotArea>
    </format>
    <format dxfId="704">
      <pivotArea type="all" dataOnly="0" outline="0" fieldPosition="0"/>
    </format>
    <format dxfId="703">
      <pivotArea collapsedLevelsAreSubtotals="1" fieldPosition="0">
        <references count="1">
          <reference field="6" count="1">
            <x v="0"/>
          </reference>
        </references>
      </pivotArea>
    </format>
    <format dxfId="702">
      <pivotArea dataOnly="0" labelOnly="1" outline="0" axis="axisValues" fieldPosition="0"/>
    </format>
    <format dxfId="701">
      <pivotArea dataOnly="0" labelOnly="1" fieldPosition="0">
        <references count="1">
          <reference field="6" count="1">
            <x v="0"/>
          </reference>
        </references>
      </pivotArea>
    </format>
    <format dxfId="700">
      <pivotArea collapsedLevelsAreSubtotals="1" fieldPosition="0">
        <references count="1">
          <reference field="6" count="1">
            <x v="1"/>
          </reference>
        </references>
      </pivotArea>
    </format>
    <format dxfId="699">
      <pivotArea dataOnly="0" labelOnly="1" fieldPosition="0">
        <references count="1">
          <reference field="6" count="1">
            <x v="1"/>
          </reference>
        </references>
      </pivotArea>
    </format>
    <format dxfId="698">
      <pivotArea grandRow="1" outline="0" collapsedLevelsAreSubtotals="1" fieldPosition="0"/>
    </format>
    <format dxfId="697">
      <pivotArea dataOnly="0" labelOnly="1" grandRow="1" outline="0" fieldPosition="0"/>
    </format>
    <format dxfId="696">
      <pivotArea collapsedLevelsAreSubtotals="1" fieldPosition="0">
        <references count="1">
          <reference field="6" count="1">
            <x v="0"/>
          </reference>
        </references>
      </pivotArea>
    </format>
    <format dxfId="695">
      <pivotArea dataOnly="0" labelOnly="1" outline="0" axis="axisValues" fieldPosition="0"/>
    </format>
    <format dxfId="694">
      <pivotArea dataOnly="0" labelOnly="1" fieldPosition="0">
        <references count="1">
          <reference field="6" count="1">
            <x v="0"/>
          </reference>
        </references>
      </pivotArea>
    </format>
    <format dxfId="693">
      <pivotArea collapsedLevelsAreSubtotals="1" fieldPosition="0">
        <references count="2">
          <reference field="6" count="1" selected="0">
            <x v="0"/>
          </reference>
          <reference field="7" count="1">
            <x v="1"/>
          </reference>
        </references>
      </pivotArea>
    </format>
    <format dxfId="692">
      <pivotArea collapsedLevelsAreSubtotals="1" fieldPosition="0">
        <references count="1">
          <reference field="6" count="1">
            <x v="1"/>
          </reference>
        </references>
      </pivotArea>
    </format>
    <format dxfId="691">
      <pivotArea collapsedLevelsAreSubtotals="1" fieldPosition="0">
        <references count="2">
          <reference field="6" count="1" selected="0">
            <x v="1"/>
          </reference>
          <reference field="7" count="2">
            <x v="0"/>
            <x v="2"/>
          </reference>
        </references>
      </pivotArea>
    </format>
    <format dxfId="690">
      <pivotArea grandRow="1" outline="0" collapsedLevelsAreSubtotals="1" fieldPosition="0"/>
    </format>
    <format dxfId="689">
      <pivotArea dataOnly="0" labelOnly="1" fieldPosition="0">
        <references count="1">
          <reference field="6" count="1">
            <x v="1"/>
          </reference>
        </references>
      </pivotArea>
    </format>
    <format dxfId="688">
      <pivotArea dataOnly="0" labelOnly="1" grandRow="1" outline="0" fieldPosition="0"/>
    </format>
    <format dxfId="687">
      <pivotArea dataOnly="0" labelOnly="1" fieldPosition="0">
        <references count="2">
          <reference field="6" count="1" selected="0">
            <x v="0"/>
          </reference>
          <reference field="7" count="0"/>
        </references>
      </pivotArea>
    </format>
    <format dxfId="686">
      <pivotArea dataOnly="0" labelOnly="1" fieldPosition="0">
        <references count="1">
          <reference field="6" count="1">
            <x v="0"/>
          </reference>
        </references>
      </pivotArea>
    </format>
    <format dxfId="685">
      <pivotArea collapsedLevelsAreSubtotals="1" fieldPosition="0">
        <references count="2">
          <reference field="6" count="1" selected="0">
            <x v="1"/>
          </reference>
          <reference field="7" count="0"/>
        </references>
      </pivotArea>
    </format>
    <format dxfId="684">
      <pivotArea dataOnly="0" labelOnly="1" fieldPosition="0">
        <references count="2">
          <reference field="6" count="1" selected="0">
            <x v="1"/>
          </reference>
          <reference field="7" count="0"/>
        </references>
      </pivotArea>
    </format>
    <format dxfId="683">
      <pivotArea collapsedLevelsAreSubtotals="1" fieldPosition="0">
        <references count="1">
          <reference field="6" count="1">
            <x v="1"/>
          </reference>
        </references>
      </pivotArea>
    </format>
    <format dxfId="682">
      <pivotArea dataOnly="0" labelOnly="1" fieldPosition="0">
        <references count="1">
          <reference field="6" count="1">
            <x v="1"/>
          </reference>
        </references>
      </pivotArea>
    </format>
    <format dxfId="681">
      <pivotArea grandRow="1" outline="0" collapsedLevelsAreSubtotals="1" fieldPosition="0"/>
    </format>
    <format dxfId="680">
      <pivotArea dataOnly="0" labelOnly="1" grandRow="1" outline="0" fieldPosition="0"/>
    </format>
    <format dxfId="679">
      <pivotArea collapsedLevelsAreSubtotals="1" fieldPosition="0">
        <references count="1">
          <reference field="6" count="1">
            <x v="1"/>
          </reference>
        </references>
      </pivotArea>
    </format>
    <format dxfId="678">
      <pivotArea dataOnly="0" labelOnly="1" fieldPosition="0">
        <references count="1">
          <reference field="6" count="1">
            <x v="1"/>
          </reference>
        </references>
      </pivotArea>
    </format>
    <format dxfId="677">
      <pivotArea grandRow="1" outline="0" collapsedLevelsAreSubtotals="1" fieldPosition="0"/>
    </format>
    <format dxfId="676">
      <pivotArea dataOnly="0" labelOnly="1" grandRow="1" outline="0" fieldPosition="0"/>
    </format>
    <format dxfId="675">
      <pivotArea collapsedLevelsAreSubtotals="1" fieldPosition="0">
        <references count="2">
          <reference field="6" count="1" selected="0">
            <x v="1"/>
          </reference>
          <reference field="7" count="0"/>
        </references>
      </pivotArea>
    </format>
    <format dxfId="674">
      <pivotArea dataOnly="0" labelOnly="1" fieldPosition="0">
        <references count="2">
          <reference field="6" count="1" selected="0">
            <x v="1"/>
          </reference>
          <reference field="7" count="0"/>
        </references>
      </pivotArea>
    </format>
    <format dxfId="673">
      <pivotArea dataOnly="0" labelOnly="1" fieldPosition="0">
        <references count="1">
          <reference field="6" count="1">
            <x v="0"/>
          </reference>
        </references>
      </pivotArea>
    </format>
    <format dxfId="672">
      <pivotArea collapsedLevelsAreSubtotals="1" fieldPosition="0">
        <references count="2">
          <reference field="6" count="1" selected="0">
            <x v="0"/>
          </reference>
          <reference field="7" count="1">
            <x v="3"/>
          </reference>
        </references>
      </pivotArea>
    </format>
    <format dxfId="671">
      <pivotArea dataOnly="0" labelOnly="1" fieldPosition="0">
        <references count="2">
          <reference field="6" count="1" selected="0">
            <x v="0"/>
          </reference>
          <reference field="7" count="1">
            <x v="3"/>
          </reference>
        </references>
      </pivotArea>
    </format>
    <format dxfId="670">
      <pivotArea collapsedLevelsAreSubtotals="1" fieldPosition="0">
        <references count="2">
          <reference field="6" count="1" selected="0">
            <x v="0"/>
          </reference>
          <reference field="7" count="1">
            <x v="1"/>
          </reference>
        </references>
      </pivotArea>
    </format>
    <format dxfId="669">
      <pivotArea dataOnly="0" labelOnly="1" fieldPosition="0">
        <references count="2">
          <reference field="6" count="1" selected="0">
            <x v="0"/>
          </reference>
          <reference field="7" count="1">
            <x v="1"/>
          </reference>
        </references>
      </pivotArea>
    </format>
    <format dxfId="668">
      <pivotArea collapsedLevelsAreSubtotals="1" fieldPosition="0">
        <references count="2">
          <reference field="6" count="1" selected="0">
            <x v="0"/>
          </reference>
          <reference field="7" count="1">
            <x v="1"/>
          </reference>
        </references>
      </pivotArea>
    </format>
    <format dxfId="667">
      <pivotArea dataOnly="0" labelOnly="1" fieldPosition="0">
        <references count="2">
          <reference field="6" count="1" selected="0">
            <x v="0"/>
          </reference>
          <reference field="7" count="1">
            <x v="1"/>
          </reference>
        </references>
      </pivotArea>
    </format>
    <format dxfId="666">
      <pivotArea collapsedLevelsAreSubtotals="1" fieldPosition="0">
        <references count="2">
          <reference field="6" count="1" selected="0">
            <x v="0"/>
          </reference>
          <reference field="7" count="1">
            <x v="2"/>
          </reference>
        </references>
      </pivotArea>
    </format>
    <format dxfId="665">
      <pivotArea dataOnly="0" labelOnly="1" fieldPosition="0">
        <references count="2">
          <reference field="6" count="1" selected="0">
            <x v="0"/>
          </reference>
          <reference field="7" count="1">
            <x v="2"/>
          </reference>
        </references>
      </pivotArea>
    </format>
    <format dxfId="664">
      <pivotArea collapsedLevelsAreSubtotals="1" fieldPosition="0">
        <references count="1">
          <reference field="6" count="1">
            <x v="0"/>
          </reference>
        </references>
      </pivotArea>
    </format>
    <format dxfId="663">
      <pivotArea dataOnly="0" labelOnly="1" fieldPosition="0">
        <references count="1">
          <reference field="6" count="1">
            <x v="0"/>
          </reference>
        </references>
      </pivotArea>
    </format>
    <format dxfId="662">
      <pivotArea dataOnly="0" labelOnly="1" outline="0" axis="axisValues" fieldPosition="0"/>
    </format>
    <format dxfId="661">
      <pivotArea collapsedLevelsAreSubtotals="1" fieldPosition="0">
        <references count="1">
          <reference field="6" count="1">
            <x v="0"/>
          </reference>
        </references>
      </pivotArea>
    </format>
    <format dxfId="660">
      <pivotArea dataOnly="0" labelOnly="1" outline="0" axis="axisValues" fieldPosition="0"/>
    </format>
    <format dxfId="659">
      <pivotArea dataOnly="0" labelOnly="1" fieldPosition="0">
        <references count="1">
          <reference field="6" count="1">
            <x v="0"/>
          </reference>
        </references>
      </pivotArea>
    </format>
    <format dxfId="658">
      <pivotArea collapsedLevelsAreSubtotals="1" fieldPosition="0">
        <references count="2">
          <reference field="6" count="1" selected="0">
            <x v="0"/>
          </reference>
          <reference field="7" count="1">
            <x v="2"/>
          </reference>
        </references>
      </pivotArea>
    </format>
    <format dxfId="657">
      <pivotArea dataOnly="0" labelOnly="1" fieldPosition="0">
        <references count="2">
          <reference field="6" count="1" selected="0">
            <x v="0"/>
          </reference>
          <reference field="7" count="1">
            <x v="2"/>
          </reference>
        </references>
      </pivotArea>
    </format>
    <format dxfId="656">
      <pivotArea collapsedLevelsAreSubtotals="1" fieldPosition="0">
        <references count="1">
          <reference field="6" count="1">
            <x v="1"/>
          </reference>
        </references>
      </pivotArea>
    </format>
    <format dxfId="655">
      <pivotArea dataOnly="0" labelOnly="1" fieldPosition="0">
        <references count="1">
          <reference field="6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9" cacheId="4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showHeaders="0" compact="0" compactData="0" gridDropZones="1" multipleFieldFilters="0" chartFormat="5">
  <location ref="I3:M10" firstHeaderRow="1" firstDataRow="3" firstDataCol="1"/>
  <pivotFields count="22">
    <pivotField compact="0" outline="0" showAll="0"/>
    <pivotField compact="0" outline="0" showAll="0" defaultSubtotal="0"/>
    <pivotField compact="0" outline="0" showAll="0"/>
    <pivotField compact="0" outline="0" showAll="0"/>
    <pivotField axis="axisRow" compact="0" outline="0" showAll="0">
      <items count="7">
        <item x="0"/>
        <item x="1"/>
        <item x="2"/>
        <item m="1" x="4"/>
        <item m="1" x="5"/>
        <item x="3"/>
        <item t="default"/>
      </items>
    </pivotField>
    <pivotField compact="0" outline="0" showAll="0" sortType="ascending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dataField="1" compact="0" outline="0" showAll="0">
      <items count="3">
        <item n="INSATISFECHOS" m="1" x="1"/>
        <item x="0"/>
        <item t="default"/>
      </items>
    </pivotField>
    <pivotField dataField="1" compact="0" numFmtId="2" outline="0" showAll="0" defaultSubtotal="0"/>
  </pivotFields>
  <rowFields count="1">
    <field x="4"/>
  </rowFields>
  <rowItems count="5">
    <i>
      <x/>
    </i>
    <i>
      <x v="1"/>
    </i>
    <i>
      <x v="2"/>
    </i>
    <i>
      <x v="5"/>
    </i>
    <i t="grand">
      <x/>
    </i>
  </rowItems>
  <colFields count="2">
    <field x="20"/>
    <field x="-2"/>
  </colFields>
  <colItems count="4">
    <i>
      <x v="1"/>
      <x/>
    </i>
    <i r="1" i="1">
      <x v="1"/>
    </i>
    <i t="grand">
      <x/>
    </i>
    <i t="grand" i="1">
      <x/>
    </i>
  </colItems>
  <dataFields count="2">
    <dataField name="No. De Usuarios" fld="20" subtotal="count" baseField="0" baseItem="0"/>
    <dataField name=" %" fld="21" baseField="0" baseItem="0"/>
  </dataFields>
  <formats count="264">
    <format dxfId="1037">
      <pivotArea type="all" dataOnly="0" outline="0" fieldPosition="0"/>
    </format>
    <format dxfId="1036">
      <pivotArea type="all" dataOnly="0" outline="0" fieldPosition="0"/>
    </format>
    <format dxfId="1035">
      <pivotArea grandCol="1" outline="0" collapsedLevelsAreSubtotals="1" fieldPosition="0"/>
    </format>
    <format dxfId="1034">
      <pivotArea dataOnly="0" labelOnly="1" grandCol="1" outline="0" fieldPosition="0"/>
    </format>
    <format dxfId="1033">
      <pivotArea dataOnly="0" labelOnly="1" grandRow="1" outline="0" fieldPosition="0"/>
    </format>
    <format dxfId="1032">
      <pivotArea type="origin" dataOnly="0" labelOnly="1" outline="0" fieldPosition="0"/>
    </format>
    <format dxfId="1031">
      <pivotArea type="origin" dataOnly="0" labelOnly="1" outline="0" fieldPosition="0"/>
    </format>
    <format dxfId="1030">
      <pivotArea type="topRight" dataOnly="0" labelOnly="1" outline="0" fieldPosition="0"/>
    </format>
    <format dxfId="1029">
      <pivotArea dataOnly="0" labelOnly="1" grandCol="1" outline="0" fieldPosition="0"/>
    </format>
    <format dxfId="1028">
      <pivotArea grandRow="1" outline="0" collapsedLevelsAreSubtotals="1" fieldPosition="0"/>
    </format>
    <format dxfId="1027">
      <pivotArea dataOnly="0" labelOnly="1" grandRow="1" outline="0" fieldPosition="0"/>
    </format>
    <format dxfId="1026">
      <pivotArea type="all" dataOnly="0" outline="0" fieldPosition="0"/>
    </format>
    <format dxfId="1025">
      <pivotArea type="origin" dataOnly="0" labelOnly="1" outline="0" fieldPosition="0"/>
    </format>
    <format dxfId="1024">
      <pivotArea type="topRight" dataOnly="0" labelOnly="1" outline="0" fieldPosition="0"/>
    </format>
    <format dxfId="1023">
      <pivotArea dataOnly="0" labelOnly="1" grandCol="1" outline="0" fieldPosition="0"/>
    </format>
    <format dxfId="1022">
      <pivotArea dataOnly="0" labelOnly="1" grandCol="1" outline="0" fieldPosition="0"/>
    </format>
    <format dxfId="1021">
      <pivotArea type="topRight" dataOnly="0" labelOnly="1" outline="0" offset="B1" fieldPosition="0"/>
    </format>
    <format dxfId="1020">
      <pivotArea dataOnly="0" labelOnly="1" grandCol="1" outline="0" fieldPosition="0"/>
    </format>
    <format dxfId="1019">
      <pivotArea type="origin" dataOnly="0" labelOnly="1" outline="0" fieldPosition="0"/>
    </format>
    <format dxfId="1018">
      <pivotArea dataOnly="0" labelOnly="1" grandRow="1" outline="0" fieldPosition="0"/>
    </format>
    <format dxfId="1017">
      <pivotArea type="topRight" dataOnly="0" labelOnly="1" outline="0" offset="A1" fieldPosition="0"/>
    </format>
    <format dxfId="1016">
      <pivotArea type="topRight" dataOnly="0" labelOnly="1" outline="0" fieldPosition="0"/>
    </format>
    <format dxfId="1015">
      <pivotArea type="topRight" dataOnly="0" labelOnly="1" outline="0" fieldPosition="0"/>
    </format>
    <format dxfId="1014">
      <pivotArea type="topRight" dataOnly="0" labelOnly="1" outline="0" fieldPosition="0"/>
    </format>
    <format dxfId="1013">
      <pivotArea type="topRight" dataOnly="0" labelOnly="1" outline="0" fieldPosition="0"/>
    </format>
    <format dxfId="1012">
      <pivotArea grandRow="1" outline="0" collapsedLevelsAreSubtotals="1" fieldPosition="0"/>
    </format>
    <format dxfId="1011">
      <pivotArea type="all" dataOnly="0" outline="0" fieldPosition="0"/>
    </format>
    <format dxfId="1010">
      <pivotArea type="all" dataOnly="0" outline="0" fieldPosition="0"/>
    </format>
    <format dxfId="1009">
      <pivotArea type="all" dataOnly="0" outline="0" fieldPosition="0"/>
    </format>
    <format dxfId="1008">
      <pivotArea dataOnly="0" labelOnly="1" grandCol="1" outline="0" fieldPosition="0"/>
    </format>
    <format dxfId="1007">
      <pivotArea outline="0" collapsedLevelsAreSubtotals="1" fieldPosition="0">
        <references count="2">
          <reference field="4294967294" count="1" selected="0">
            <x v="1"/>
          </reference>
          <reference field="20" count="1" selected="0">
            <x v="0"/>
          </reference>
        </references>
      </pivotArea>
    </format>
    <format dxfId="1006">
      <pivotArea outline="0" collapsedLevelsAreSubtotals="1" fieldPosition="0">
        <references count="2">
          <reference field="4294967294" count="1" selected="0">
            <x v="1"/>
          </reference>
          <reference field="20" count="1" selected="0">
            <x v="1"/>
          </reference>
        </references>
      </pivotArea>
    </format>
    <format dxfId="1005">
      <pivotArea field="20" grandCol="1" outline="0" collapsedLevelsAreSubtotals="1" axis="axisCol" fieldPosition="0">
        <references count="1">
          <reference field="4294967294" count="1" selected="0">
            <x v="1"/>
          </reference>
        </references>
      </pivotArea>
    </format>
    <format dxfId="1004">
      <pivotArea dataOnly="0" labelOnly="1" outline="0" fieldPosition="0">
        <references count="2">
          <reference field="4294967294" count="1">
            <x v="0"/>
          </reference>
          <reference field="20" count="1" selected="0">
            <x v="0"/>
          </reference>
        </references>
      </pivotArea>
    </format>
    <format dxfId="1003">
      <pivotArea dataOnly="0" labelOnly="1" outline="0" fieldPosition="0">
        <references count="2">
          <reference field="4294967294" count="1">
            <x v="0"/>
          </reference>
          <reference field="20" count="1" selected="0">
            <x v="1"/>
          </reference>
        </references>
      </pivotArea>
    </format>
    <format dxfId="1002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01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00">
      <pivotArea dataOnly="0" labelOnly="1" outline="0" fieldPosition="0">
        <references count="1">
          <reference field="20" count="0"/>
        </references>
      </pivotArea>
    </format>
    <format dxfId="999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98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97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996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995">
      <pivotArea dataOnly="0" labelOnly="1" outline="0" fieldPosition="0">
        <references count="1">
          <reference field="20" count="1">
            <x v="0"/>
          </reference>
        </references>
      </pivotArea>
    </format>
    <format dxfId="994">
      <pivotArea dataOnly="0" labelOnly="1" outline="0" fieldPosition="0">
        <references count="1">
          <reference field="20" count="1">
            <x v="1"/>
          </reference>
        </references>
      </pivotArea>
    </format>
    <format dxfId="993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92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91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90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89">
      <pivotArea dataOnly="0" labelOnly="1" outline="0" fieldPosition="0">
        <references count="2">
          <reference field="4294967294" count="1">
            <x v="1"/>
          </reference>
          <reference field="20" count="1" selected="0">
            <x v="0"/>
          </reference>
        </references>
      </pivotArea>
    </format>
    <format dxfId="988">
      <pivotArea dataOnly="0" labelOnly="1" outline="0" fieldPosition="0">
        <references count="2">
          <reference field="4294967294" count="1">
            <x v="1"/>
          </reference>
          <reference field="20" count="1" selected="0">
            <x v="0"/>
          </reference>
        </references>
      </pivotArea>
    </format>
    <format dxfId="987">
      <pivotArea dataOnly="0" labelOnly="1" outline="0" fieldPosition="0">
        <references count="2">
          <reference field="4294967294" count="1">
            <x v="0"/>
          </reference>
          <reference field="20" count="1" selected="0">
            <x v="0"/>
          </reference>
        </references>
      </pivotArea>
    </format>
    <format dxfId="986">
      <pivotArea dataOnly="0" labelOnly="1" outline="0" fieldPosition="0">
        <references count="2">
          <reference field="4294967294" count="1">
            <x v="0"/>
          </reference>
          <reference field="20" count="1" selected="0">
            <x v="0"/>
          </reference>
        </references>
      </pivotArea>
    </format>
    <format dxfId="985">
      <pivotArea dataOnly="0" labelOnly="1" outline="0" fieldPosition="0">
        <references count="2">
          <reference field="4294967294" count="1">
            <x v="0"/>
          </reference>
          <reference field="20" count="1" selected="0">
            <x v="1"/>
          </reference>
        </references>
      </pivotArea>
    </format>
    <format dxfId="984">
      <pivotArea dataOnly="0" labelOnly="1" outline="0" fieldPosition="0">
        <references count="2">
          <reference field="4294967294" count="1">
            <x v="0"/>
          </reference>
          <reference field="20" count="1" selected="0">
            <x v="1"/>
          </reference>
        </references>
      </pivotArea>
    </format>
    <format dxfId="983">
      <pivotArea dataOnly="0" labelOnly="1" outline="0" fieldPosition="0">
        <references count="2">
          <reference field="4294967294" count="1">
            <x v="1"/>
          </reference>
          <reference field="20" count="1" selected="0">
            <x v="1"/>
          </reference>
        </references>
      </pivotArea>
    </format>
    <format dxfId="982">
      <pivotArea dataOnly="0" labelOnly="1" outline="0" fieldPosition="0">
        <references count="2">
          <reference field="4294967294" count="1">
            <x v="1"/>
          </reference>
          <reference field="20" count="1" selected="0">
            <x v="1"/>
          </reference>
        </references>
      </pivotArea>
    </format>
    <format dxfId="981">
      <pivotArea outline="0" collapsedLevelsAreSubtotals="1" fieldPosition="0"/>
    </format>
    <format dxfId="980">
      <pivotArea type="all" dataOnly="0" outline="0" fieldPosition="0"/>
    </format>
    <format dxfId="979">
      <pivotArea type="all" dataOnly="0" outline="0" fieldPosition="0"/>
    </format>
    <format dxfId="978">
      <pivotArea dataOnly="0" labelOnly="1" outline="0" fieldPosition="0">
        <references count="1">
          <reference field="20" count="0"/>
        </references>
      </pivotArea>
    </format>
    <format dxfId="977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76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75">
      <pivotArea dataOnly="0" labelOnly="1" outline="0" fieldPosition="0">
        <references count="1">
          <reference field="20" count="0"/>
        </references>
      </pivotArea>
    </format>
    <format dxfId="974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73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72">
      <pivotArea type="all" dataOnly="0" outline="0" fieldPosition="0"/>
    </format>
    <format dxfId="971">
      <pivotArea type="origin" dataOnly="0" labelOnly="1" outline="0" offset="A2" fieldPosition="0"/>
    </format>
    <format dxfId="970">
      <pivotArea dataOnly="0" labelOnly="1" outline="0" fieldPosition="0">
        <references count="1">
          <reference field="20" count="0"/>
        </references>
      </pivotArea>
    </format>
    <format dxfId="969">
      <pivotArea field="20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968">
      <pivotArea field="20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967">
      <pivotArea type="all" dataOnly="0" outline="0" fieldPosition="0"/>
    </format>
    <format dxfId="966">
      <pivotArea type="all" dataOnly="0" outline="0" fieldPosition="0"/>
    </format>
    <format dxfId="965">
      <pivotArea type="all" dataOnly="0" outline="0" fieldPosition="0"/>
    </format>
    <format dxfId="964">
      <pivotArea dataOnly="0" labelOnly="1" outline="0" fieldPosition="0">
        <references count="1">
          <reference field="20" count="0"/>
        </references>
      </pivotArea>
    </format>
    <format dxfId="963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62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61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960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959">
      <pivotArea grandRow="1" outline="0" collapsedLevelsAreSubtotals="1" fieldPosition="0"/>
    </format>
    <format dxfId="958">
      <pivotArea dataOnly="0" labelOnly="1" grandRow="1" outline="0" fieldPosition="0"/>
    </format>
    <format dxfId="957">
      <pivotArea type="origin" dataOnly="0" labelOnly="1" outline="0" offset="A1" fieldPosition="0"/>
    </format>
    <format dxfId="956">
      <pivotArea type="topRight" dataOnly="0" labelOnly="1" outline="0" fieldPosition="0"/>
    </format>
    <format dxfId="955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954">
      <pivotArea type="origin" dataOnly="0" labelOnly="1" outline="0" fieldPosition="0"/>
    </format>
    <format dxfId="953">
      <pivotArea type="topRight" dataOnly="0" labelOnly="1" outline="0" fieldPosition="0"/>
    </format>
    <format dxfId="952">
      <pivotArea dataOnly="0" labelOnly="1" outline="0" fieldPosition="0">
        <references count="1">
          <reference field="20" count="0"/>
        </references>
      </pivotArea>
    </format>
    <format dxfId="951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50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49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948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947">
      <pivotArea dataOnly="0" grandRow="1" outline="0" axis="axisRow" fieldPosition="0"/>
    </format>
    <format dxfId="946">
      <pivotArea type="all" dataOnly="0" outline="0" fieldPosition="0"/>
    </format>
    <format dxfId="945">
      <pivotArea type="origin" dataOnly="0" labelOnly="1" outline="0" offset="A1" fieldPosition="0"/>
    </format>
    <format dxfId="944">
      <pivotArea type="topRight" dataOnly="0" labelOnly="1" outline="0" fieldPosition="0"/>
    </format>
    <format dxfId="943">
      <pivotArea dataOnly="0" labelOnly="1" outline="0" fieldPosition="0">
        <references count="1">
          <reference field="20" count="0"/>
        </references>
      </pivotArea>
    </format>
    <format dxfId="942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41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40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939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938">
      <pivotArea type="topRight" dataOnly="0" labelOnly="1" outline="0" fieldPosition="0"/>
    </format>
    <format dxfId="937">
      <pivotArea type="all" dataOnly="0" outline="0" fieldPosition="0"/>
    </format>
    <format dxfId="936">
      <pivotArea dataOnly="0" grandRow="1" outline="0" fieldPosition="0"/>
    </format>
    <format dxfId="935">
      <pivotArea type="all" dataOnly="0" outline="0" fieldPosition="0"/>
    </format>
    <format dxfId="934">
      <pivotArea dataOnly="0" labelOnly="1" outline="0" fieldPosition="0">
        <references count="1">
          <reference field="20" count="0"/>
        </references>
      </pivotArea>
    </format>
    <format dxfId="933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32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31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930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929">
      <pivotArea type="all" dataOnly="0" outline="0" fieldPosition="0"/>
    </format>
    <format dxfId="928">
      <pivotArea dataOnly="0" labelOnly="1" outline="0" fieldPosition="0">
        <references count="1">
          <reference field="20" count="0"/>
        </references>
      </pivotArea>
    </format>
    <format dxfId="927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26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25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924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923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22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21">
      <pivotArea dataOnly="0" labelOnly="1" outline="0" fieldPosition="0">
        <references count="1">
          <reference field="20" count="0"/>
        </references>
      </pivotArea>
    </format>
    <format dxfId="920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19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18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917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916">
      <pivotArea dataOnly="0" labelOnly="1" grandRow="1" outline="0" fieldPosition="0"/>
    </format>
    <format dxfId="915">
      <pivotArea dataOnly="0" labelOnly="1" grandRow="1" outline="0" fieldPosition="0"/>
    </format>
    <format dxfId="914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13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12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911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910">
      <pivotArea dataOnly="0" labelOnly="1" outline="0" fieldPosition="0">
        <references count="1">
          <reference field="20" count="0"/>
        </references>
      </pivotArea>
    </format>
    <format dxfId="909">
      <pivotArea type="origin" dataOnly="0" labelOnly="1" outline="0" fieldPosition="0"/>
    </format>
    <format dxfId="908">
      <pivotArea dataOnly="0" labelOnly="1" outline="0" fieldPosition="0">
        <references count="1">
          <reference field="20" count="0"/>
        </references>
      </pivotArea>
    </format>
    <format dxfId="907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06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05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904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903">
      <pivotArea dataOnly="0" labelOnly="1" grandRow="1" outline="0" fieldPosition="0"/>
    </format>
    <format dxfId="902">
      <pivotArea dataOnly="0" labelOnly="1" grandRow="1" outline="0" fieldPosition="0"/>
    </format>
    <format dxfId="901">
      <pivotArea dataOnly="0" labelOnly="1" outline="0" fieldPosition="0">
        <references count="1">
          <reference field="20" count="0"/>
        </references>
      </pivotArea>
    </format>
    <format dxfId="900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899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898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7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96">
      <pivotArea type="all" dataOnly="0" outline="0" fieldPosition="0"/>
    </format>
    <format dxfId="895">
      <pivotArea dataOnly="0" labelOnly="1" outline="0" fieldPosition="0">
        <references count="1">
          <reference field="20" count="0"/>
        </references>
      </pivotArea>
    </format>
    <format dxfId="894">
      <pivotArea dataOnly="0" labelOnly="1" outline="0" fieldPosition="0">
        <references count="1">
          <reference field="20" count="0"/>
        </references>
      </pivotArea>
    </format>
    <format dxfId="893">
      <pivotArea dataOnly="0" labelOnly="1" outline="0" fieldPosition="0">
        <references count="1">
          <reference field="20" count="0"/>
        </references>
      </pivotArea>
    </format>
    <format dxfId="892">
      <pivotArea dataOnly="0" labelOnly="1" outline="0" fieldPosition="0">
        <references count="1">
          <reference field="20" count="0"/>
        </references>
      </pivotArea>
    </format>
    <format dxfId="891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90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89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888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887">
      <pivotArea type="all" dataOnly="0" outline="0" fieldPosition="0"/>
    </format>
    <format dxfId="886">
      <pivotArea dataOnly="0" labelOnly="1" outline="0" fieldPosition="0">
        <references count="2">
          <reference field="4294967294" count="1">
            <x v="0"/>
          </reference>
          <reference field="20" count="1" selected="0">
            <x v="0"/>
          </reference>
        </references>
      </pivotArea>
    </format>
    <format dxfId="885">
      <pivotArea dataOnly="0" labelOnly="1" outline="0" fieldPosition="0">
        <references count="2">
          <reference field="4294967294" count="1">
            <x v="0"/>
          </reference>
          <reference field="20" count="1" selected="0">
            <x v="1"/>
          </reference>
        </references>
      </pivotArea>
    </format>
    <format dxfId="884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83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82">
      <pivotArea dataOnly="0" labelOnly="1" grandRow="1" outline="0" fieldPosition="0"/>
    </format>
    <format dxfId="881">
      <pivotArea dataOnly="0" labelOnly="1" outline="0" fieldPosition="0">
        <references count="1">
          <reference field="20" count="0"/>
        </references>
      </pivotArea>
    </format>
    <format dxfId="880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79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78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877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876">
      <pivotArea outline="0" collapsedLevelsAreSubtotals="1" fieldPosition="0"/>
    </format>
    <format dxfId="875">
      <pivotArea dataOnly="0" labelOnly="1" outline="0" fieldPosition="0">
        <references count="1">
          <reference field="4" count="0"/>
        </references>
      </pivotArea>
    </format>
    <format dxfId="874">
      <pivotArea dataOnly="0" labelOnly="1" grandRow="1" outline="0" fieldPosition="0"/>
    </format>
    <format dxfId="873">
      <pivotArea dataOnly="0" labelOnly="1" outline="0" fieldPosition="0">
        <references count="1">
          <reference field="20" count="0"/>
        </references>
      </pivotArea>
    </format>
    <format dxfId="872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71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70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869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868">
      <pivotArea dataOnly="0" labelOnly="1" outline="0" fieldPosition="0">
        <references count="1">
          <reference field="20" count="0"/>
        </references>
      </pivotArea>
    </format>
    <format dxfId="867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66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65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864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863">
      <pivotArea dataOnly="0" labelOnly="1" outline="0" fieldPosition="0">
        <references count="1">
          <reference field="20" count="0"/>
        </references>
      </pivotArea>
    </format>
    <format dxfId="862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61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60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859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858">
      <pivotArea dataOnly="0" labelOnly="1" grandRow="1" outline="0" fieldPosition="0"/>
    </format>
    <format dxfId="857">
      <pivotArea outline="0" collapsedLevelsAreSubtotals="1" fieldPosition="0"/>
    </format>
    <format dxfId="856">
      <pivotArea dataOnly="0" labelOnly="1" outline="0" fieldPosition="0">
        <references count="1">
          <reference field="4" count="0"/>
        </references>
      </pivotArea>
    </format>
    <format dxfId="855">
      <pivotArea dataOnly="0" labelOnly="1" grandRow="1" outline="0" fieldPosition="0"/>
    </format>
    <format dxfId="854">
      <pivotArea dataOnly="0" labelOnly="1" outline="0" fieldPosition="0">
        <references count="1">
          <reference field="20" count="0"/>
        </references>
      </pivotArea>
    </format>
    <format dxfId="853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52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51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850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849">
      <pivotArea dataOnly="0" labelOnly="1" outline="0" fieldPosition="0">
        <references count="1">
          <reference field="20" count="0"/>
        </references>
      </pivotArea>
    </format>
    <format dxfId="848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47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46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845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844">
      <pivotArea dataOnly="0" labelOnly="1" outline="0" fieldPosition="0">
        <references count="1">
          <reference field="20" count="0"/>
        </references>
      </pivotArea>
    </format>
    <format dxfId="843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42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41">
      <pivotArea outline="0" collapsedLevelsAreSubtotals="1" fieldPosition="0"/>
    </format>
    <format dxfId="840">
      <pivotArea dataOnly="0" labelOnly="1" outline="0" fieldPosition="0">
        <references count="1">
          <reference field="4" count="0"/>
        </references>
      </pivotArea>
    </format>
    <format dxfId="839">
      <pivotArea dataOnly="0" labelOnly="1" grandRow="1" outline="0" fieldPosition="0"/>
    </format>
    <format dxfId="838">
      <pivotArea outline="0" collapsedLevelsAreSubtotals="1" fieldPosition="0">
        <references count="1">
          <reference field="4" count="0" selected="0"/>
        </references>
      </pivotArea>
    </format>
    <format dxfId="837">
      <pivotArea dataOnly="0" labelOnly="1" outline="0" fieldPosition="0">
        <references count="1">
          <reference field="4" count="0"/>
        </references>
      </pivotArea>
    </format>
    <format dxfId="836">
      <pivotArea dataOnly="0" labelOnly="1" outline="0" fieldPosition="0">
        <references count="1">
          <reference field="20" count="0"/>
        </references>
      </pivotArea>
    </format>
    <format dxfId="835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34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33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832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831">
      <pivotArea dataOnly="0" labelOnly="1" grandRow="1" outline="0" fieldPosition="0"/>
    </format>
    <format dxfId="830">
      <pivotArea dataOnly="0" labelOnly="1" outline="0" fieldPosition="0">
        <references count="1">
          <reference field="4" count="0"/>
        </references>
      </pivotArea>
    </format>
    <format dxfId="829">
      <pivotArea dataOnly="0" labelOnly="1" outline="0" fieldPosition="0">
        <references count="1">
          <reference field="20" count="0"/>
        </references>
      </pivotArea>
    </format>
    <format dxfId="828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27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26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825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824">
      <pivotArea outline="0" collapsedLevelsAreSubtotals="1" fieldPosition="0"/>
    </format>
    <format dxfId="823">
      <pivotArea dataOnly="0" labelOnly="1" outline="0" fieldPosition="0">
        <references count="1">
          <reference field="4" count="0"/>
        </references>
      </pivotArea>
    </format>
    <format dxfId="822">
      <pivotArea dataOnly="0" labelOnly="1" grandRow="1" outline="0" fieldPosition="0"/>
    </format>
    <format dxfId="821">
      <pivotArea dataOnly="0" labelOnly="1" outline="0" offset="A256" fieldPosition="0">
        <references count="1">
          <reference field="20" count="1">
            <x v="0"/>
          </reference>
        </references>
      </pivotArea>
    </format>
    <format dxfId="820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819">
      <pivotArea dataOnly="0" labelOnly="1" outline="0" fieldPosition="0">
        <references count="1">
          <reference field="20" count="0"/>
        </references>
      </pivotArea>
    </format>
    <format dxfId="818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17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16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815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814">
      <pivotArea dataOnly="0" labelOnly="1" grandRow="1" outline="0" fieldPosition="0"/>
    </format>
    <format dxfId="813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812">
      <pivotArea dataOnly="0" labelOnly="1" outline="0" fieldPosition="0">
        <references count="1">
          <reference field="20" count="1">
            <x v="1"/>
          </reference>
        </references>
      </pivotArea>
    </format>
    <format dxfId="811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10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09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808">
      <pivotArea dataOnly="0" labelOnly="1" outline="0" fieldPosition="0">
        <references count="1">
          <reference field="4" count="0"/>
        </references>
      </pivotArea>
    </format>
    <format dxfId="807">
      <pivotArea dataOnly="0" labelOnly="1" outline="0" fieldPosition="0">
        <references count="1">
          <reference field="20" count="0"/>
        </references>
      </pivotArea>
    </format>
    <format dxfId="806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05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04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802">
      <pivotArea outline="0" collapsedLevelsAreSubtotals="1" fieldPosition="0">
        <references count="1">
          <reference field="4" count="0" selected="0"/>
        </references>
      </pivotArea>
    </format>
    <format dxfId="801">
      <pivotArea dataOnly="0" labelOnly="1" outline="0" fieldPosition="0">
        <references count="1">
          <reference field="4" count="0"/>
        </references>
      </pivotArea>
    </format>
    <format dxfId="800">
      <pivotArea outline="0" collapsedLevelsAreSubtotals="1" fieldPosition="0"/>
    </format>
    <format dxfId="799">
      <pivotArea dataOnly="0" labelOnly="1" outline="0" fieldPosition="0">
        <references count="1">
          <reference field="4" count="0"/>
        </references>
      </pivotArea>
    </format>
    <format dxfId="798">
      <pivotArea dataOnly="0" labelOnly="1" grandRow="1" outline="0" fieldPosition="0"/>
    </format>
    <format dxfId="797">
      <pivotArea field="20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96">
      <pivotArea field="20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95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793">
      <pivotArea dataOnly="0" labelOnly="1" outline="0" offset="IV256" fieldPosition="0">
        <references count="1">
          <reference field="20" count="1">
            <x v="0"/>
          </reference>
        </references>
      </pivotArea>
    </format>
    <format dxfId="792">
      <pivotArea dataOnly="0" labelOnly="1" outline="0" fieldPosition="0">
        <references count="1">
          <reference field="20" count="0"/>
        </references>
      </pivotArea>
    </format>
    <format dxfId="791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90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89">
      <pivotArea grandRow="1" outline="0" collapsedLevelsAreSubtotals="1" fieldPosition="0"/>
    </format>
    <format dxfId="788">
      <pivotArea dataOnly="0" labelOnly="1" grandRow="1" outline="0" fieldPosition="0"/>
    </format>
    <format dxfId="787">
      <pivotArea grandRow="1" outline="0" collapsedLevelsAreSubtotals="1" fieldPosition="0"/>
    </format>
    <format dxfId="786">
      <pivotArea dataOnly="0" labelOnly="1" grandRow="1" outline="0" fieldPosition="0"/>
    </format>
    <format dxfId="785">
      <pivotArea dataOnly="0" labelOnly="1" outline="0" offset="IV256" fieldPosition="0">
        <references count="1">
          <reference field="20" count="1">
            <x v="0"/>
          </reference>
        </references>
      </pivotArea>
    </format>
    <format dxfId="784">
      <pivotArea dataOnly="0" labelOnly="1" outline="0" fieldPosition="0">
        <references count="1">
          <reference field="20" count="0"/>
        </references>
      </pivotArea>
    </format>
    <format dxfId="783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82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81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0"/>
          </reference>
        </references>
      </pivotArea>
    </format>
    <format dxfId="780">
      <pivotArea dataOnly="0" labelOnly="1" outline="0" fieldPosition="0">
        <references count="2">
          <reference field="4294967294" count="2">
            <x v="0"/>
            <x v="1"/>
          </reference>
          <reference field="20" count="1" selected="0">
            <x v="1"/>
          </reference>
        </references>
      </pivotArea>
    </format>
    <format dxfId="779">
      <pivotArea dataOnly="0" labelOnly="1" outline="0" offset="IV256" fieldPosition="0">
        <references count="1">
          <reference field="20" count="1">
            <x v="0"/>
          </reference>
        </references>
      </pivotArea>
    </format>
    <format dxfId="778">
      <pivotArea dataOnly="0" labelOnly="1" outline="0" offset="IV256" fieldPosition="0">
        <references count="1">
          <reference field="20" count="1">
            <x v="1"/>
          </reference>
        </references>
      </pivotArea>
    </format>
    <format dxfId="777">
      <pivotArea field="20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76">
      <pivotArea field="20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75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74">
      <pivotArea field="2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a dinámica2" cacheId="4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showHeaders="0" compact="0" compactData="0" gridDropZones="1" multipleFieldFilters="0" chartFormat="12">
  <location ref="J16:L22" firstHeaderRow="1" firstDataRow="2" firstDataCol="1"/>
  <pivotFields count="22">
    <pivotField compact="0" outline="0" showAll="0"/>
    <pivotField compact="0" outline="0" showAll="0" defaultSubtotal="0"/>
    <pivotField compact="0" outline="0" showAll="0"/>
    <pivotField compact="0" outline="0" showAll="0"/>
    <pivotField axis="axisRow" compact="0" outline="0" showAll="0">
      <items count="7">
        <item x="0"/>
        <item x="1"/>
        <item x="2"/>
        <item m="1" x="4"/>
        <item m="1" x="5"/>
        <item x="3"/>
        <item t="default"/>
      </items>
    </pivotField>
    <pivotField compact="0" outline="0" showAll="0" sortType="ascending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>
      <items count="3">
        <item n="INSATISFECHOS" m="1" x="1"/>
        <item x="0"/>
        <item t="default"/>
      </items>
    </pivotField>
    <pivotField dataField="1" compact="0" numFmtId="2" outline="0" showAll="0" defaultSubtotal="0"/>
  </pivotFields>
  <rowFields count="1">
    <field x="4"/>
  </rowFields>
  <rowItems count="5">
    <i>
      <x/>
    </i>
    <i>
      <x v="1"/>
    </i>
    <i>
      <x v="2"/>
    </i>
    <i>
      <x v="5"/>
    </i>
    <i t="grand">
      <x/>
    </i>
  </rowItems>
  <colFields count="1">
    <field x="20"/>
  </colFields>
  <colItems count="2">
    <i>
      <x v="1"/>
    </i>
    <i t="grand">
      <x/>
    </i>
  </colItems>
  <dataFields count="1">
    <dataField name="U. DE SERVICIO" fld="21" baseField="0" baseItem="0" numFmtId="2"/>
  </dataFields>
  <formats count="202">
    <format dxfId="1239">
      <pivotArea type="all" dataOnly="0" outline="0" fieldPosition="0"/>
    </format>
    <format dxfId="1238">
      <pivotArea type="all" dataOnly="0" outline="0" fieldPosition="0"/>
    </format>
    <format dxfId="1237">
      <pivotArea grandCol="1" outline="0" collapsedLevelsAreSubtotals="1" fieldPosition="0"/>
    </format>
    <format dxfId="1236">
      <pivotArea dataOnly="0" labelOnly="1" grandCol="1" outline="0" fieldPosition="0"/>
    </format>
    <format dxfId="1235">
      <pivotArea dataOnly="0" labelOnly="1" grandRow="1" outline="0" fieldPosition="0"/>
    </format>
    <format dxfId="1234">
      <pivotArea type="origin" dataOnly="0" labelOnly="1" outline="0" fieldPosition="0"/>
    </format>
    <format dxfId="1233">
      <pivotArea type="origin" dataOnly="0" labelOnly="1" outline="0" fieldPosition="0"/>
    </format>
    <format dxfId="1232">
      <pivotArea type="topRight" dataOnly="0" labelOnly="1" outline="0" fieldPosition="0"/>
    </format>
    <format dxfId="1231">
      <pivotArea dataOnly="0" labelOnly="1" grandCol="1" outline="0" fieldPosition="0"/>
    </format>
    <format dxfId="1230">
      <pivotArea grandRow="1" outline="0" collapsedLevelsAreSubtotals="1" fieldPosition="0"/>
    </format>
    <format dxfId="1229">
      <pivotArea dataOnly="0" labelOnly="1" grandRow="1" outline="0" fieldPosition="0"/>
    </format>
    <format dxfId="1228">
      <pivotArea type="all" dataOnly="0" outline="0" fieldPosition="0"/>
    </format>
    <format dxfId="1227">
      <pivotArea type="origin" dataOnly="0" labelOnly="1" outline="0" fieldPosition="0"/>
    </format>
    <format dxfId="1226">
      <pivotArea type="topRight" dataOnly="0" labelOnly="1" outline="0" fieldPosition="0"/>
    </format>
    <format dxfId="1225">
      <pivotArea dataOnly="0" labelOnly="1" grandCol="1" outline="0" fieldPosition="0"/>
    </format>
    <format dxfId="1224">
      <pivotArea dataOnly="0" labelOnly="1" grandCol="1" outline="0" fieldPosition="0"/>
    </format>
    <format dxfId="1223">
      <pivotArea dataOnly="0" labelOnly="1" grandCol="1" outline="0" fieldPosition="0"/>
    </format>
    <format dxfId="1222">
      <pivotArea type="origin" dataOnly="0" labelOnly="1" outline="0" fieldPosition="0"/>
    </format>
    <format dxfId="1221">
      <pivotArea dataOnly="0" labelOnly="1" grandRow="1" outline="0" fieldPosition="0"/>
    </format>
    <format dxfId="1220">
      <pivotArea type="topRight" dataOnly="0" labelOnly="1" outline="0" fieldPosition="0"/>
    </format>
    <format dxfId="1219">
      <pivotArea type="topRight" dataOnly="0" labelOnly="1" outline="0" fieldPosition="0"/>
    </format>
    <format dxfId="1218">
      <pivotArea type="topRight" dataOnly="0" labelOnly="1" outline="0" fieldPosition="0"/>
    </format>
    <format dxfId="1217">
      <pivotArea type="topRight" dataOnly="0" labelOnly="1" outline="0" fieldPosition="0"/>
    </format>
    <format dxfId="1216">
      <pivotArea grandRow="1" outline="0" collapsedLevelsAreSubtotals="1" fieldPosition="0"/>
    </format>
    <format dxfId="1215">
      <pivotArea type="all" dataOnly="0" outline="0" fieldPosition="0"/>
    </format>
    <format dxfId="1214">
      <pivotArea type="all" dataOnly="0" outline="0" fieldPosition="0"/>
    </format>
    <format dxfId="1213">
      <pivotArea type="all" dataOnly="0" outline="0" fieldPosition="0"/>
    </format>
    <format dxfId="1212">
      <pivotArea grandRow="1" outline="0" collapsedLevelsAreSubtotals="1" fieldPosition="0"/>
    </format>
    <format dxfId="1211">
      <pivotArea dataOnly="0" labelOnly="1" grandRow="1" outline="0" fieldPosition="0"/>
    </format>
    <format dxfId="1210">
      <pivotArea outline="0" collapsedLevelsAreSubtotals="1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format>
    <format dxfId="1209">
      <pivotArea outline="0" collapsedLevelsAreSubtotals="1" fieldPosition="0">
        <references count="2">
          <reference field="4294967294" count="1" selected="0">
            <x v="0"/>
          </reference>
          <reference field="20" count="1" selected="0">
            <x v="1"/>
          </reference>
        </references>
      </pivotArea>
    </format>
    <format dxfId="1208">
      <pivotArea field="20" grandCol="1" outline="0" collapsedLevelsAreSubtotals="1" axis="axisCol" fieldPosition="0">
        <references count="1">
          <reference field="4294967294" count="1" selected="0">
            <x v="0"/>
          </reference>
        </references>
      </pivotArea>
    </format>
    <format dxfId="1207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06">
      <pivotArea dataOnly="0" labelOnly="1" outline="0" fieldPosition="0">
        <references count="1">
          <reference field="20" count="0"/>
        </references>
      </pivotArea>
    </format>
    <format dxfId="1205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04">
      <pivotArea dataOnly="0" labelOnly="1" outline="0" fieldPosition="0">
        <references count="2">
          <reference field="4294967294" count="1">
            <x v="0"/>
          </reference>
          <reference field="20" count="1" selected="0">
            <x v="0"/>
          </reference>
        </references>
      </pivotArea>
    </format>
    <format dxfId="1203">
      <pivotArea dataOnly="0" labelOnly="1" outline="0" fieldPosition="0">
        <references count="2">
          <reference field="4294967294" count="1">
            <x v="0"/>
          </reference>
          <reference field="20" count="1" selected="0">
            <x v="1"/>
          </reference>
        </references>
      </pivotArea>
    </format>
    <format dxfId="1202">
      <pivotArea dataOnly="0" labelOnly="1" outline="0" fieldPosition="0">
        <references count="1">
          <reference field="20" count="1">
            <x v="0"/>
          </reference>
        </references>
      </pivotArea>
    </format>
    <format dxfId="1201">
      <pivotArea dataOnly="0" labelOnly="1" outline="0" fieldPosition="0">
        <references count="1">
          <reference field="20" count="1">
            <x v="1"/>
          </reference>
        </references>
      </pivotArea>
    </format>
    <format dxfId="1200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99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98">
      <pivotArea dataOnly="0" labelOnly="1" outline="0" fieldPosition="0">
        <references count="2">
          <reference field="4294967294" count="1">
            <x v="0"/>
          </reference>
          <reference field="20" count="1" selected="0">
            <x v="0"/>
          </reference>
        </references>
      </pivotArea>
    </format>
    <format dxfId="1197">
      <pivotArea dataOnly="0" labelOnly="1" outline="0" fieldPosition="0">
        <references count="2">
          <reference field="4294967294" count="1">
            <x v="0"/>
          </reference>
          <reference field="20" count="1" selected="0">
            <x v="0"/>
          </reference>
        </references>
      </pivotArea>
    </format>
    <format dxfId="1196">
      <pivotArea dataOnly="0" labelOnly="1" outline="0" fieldPosition="0">
        <references count="2">
          <reference field="4294967294" count="1">
            <x v="0"/>
          </reference>
          <reference field="20" count="1" selected="0">
            <x v="1"/>
          </reference>
        </references>
      </pivotArea>
    </format>
    <format dxfId="1195">
      <pivotArea dataOnly="0" labelOnly="1" outline="0" fieldPosition="0">
        <references count="2">
          <reference field="4294967294" count="1">
            <x v="0"/>
          </reference>
          <reference field="20" count="1" selected="0">
            <x v="1"/>
          </reference>
        </references>
      </pivotArea>
    </format>
    <format dxfId="1194">
      <pivotArea outline="0" collapsedLevelsAreSubtotals="1" fieldPosition="0"/>
    </format>
    <format dxfId="1193">
      <pivotArea field="2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92">
      <pivotArea dataOnly="0" labelOnly="1" outline="0" fieldPosition="0">
        <references count="2">
          <reference field="4294967294" count="1">
            <x v="0"/>
          </reference>
          <reference field="20" count="1" selected="0">
            <x v="0"/>
          </reference>
        </references>
      </pivotArea>
    </format>
    <format dxfId="1191">
      <pivotArea dataOnly="0" labelOnly="1" outline="0" fieldPosition="0">
        <references count="2">
          <reference field="4294967294" count="1">
            <x v="0"/>
          </reference>
          <reference field="20" count="1" selected="0">
            <x v="1"/>
          </reference>
        </references>
      </pivotArea>
    </format>
    <format dxfId="1190">
      <pivotArea outline="0" collapsedLevelsAreSubtotals="1" fieldPosition="0"/>
    </format>
    <format dxfId="1189">
      <pivotArea grandRow="1" outline="0" collapsedLevelsAreSubtotals="1" fieldPosition="0"/>
    </format>
    <format dxfId="1188">
      <pivotArea dataOnly="0" labelOnly="1" grandRow="1" outline="0" fieldPosition="0"/>
    </format>
    <format dxfId="1187">
      <pivotArea type="all" dataOnly="0" outline="0" fieldPosition="0"/>
    </format>
    <format dxfId="1186">
      <pivotArea type="all" dataOnly="0" outline="0" fieldPosition="0"/>
    </format>
    <format dxfId="1185">
      <pivotArea type="origin" dataOnly="0" labelOnly="1" outline="0" fieldPosition="0"/>
    </format>
    <format dxfId="1184">
      <pivotArea dataOnly="0" grandRow="1" outline="0" fieldPosition="0"/>
    </format>
    <format dxfId="1183">
      <pivotArea type="origin" dataOnly="0" labelOnly="1" outline="0" fieldPosition="0"/>
    </format>
    <format dxfId="1182">
      <pivotArea dataOnly="0" labelOnly="1" grandRow="1" outline="0" fieldPosition="0"/>
    </format>
    <format dxfId="1181">
      <pivotArea type="all" dataOnly="0" outline="0" fieldPosition="0"/>
    </format>
    <format dxfId="1180">
      <pivotArea type="origin" dataOnly="0" labelOnly="1" outline="0" fieldPosition="0"/>
    </format>
    <format dxfId="1179">
      <pivotArea dataOnly="0" labelOnly="1" grandRow="1" outline="0" fieldPosition="0"/>
    </format>
    <format dxfId="1178">
      <pivotArea type="all" dataOnly="0" outline="0" fieldPosition="0"/>
    </format>
    <format dxfId="1177">
      <pivotArea type="all" dataOnly="0" outline="0" fieldPosition="0"/>
    </format>
    <format dxfId="1176">
      <pivotArea type="all" dataOnly="0" outline="0" fieldPosition="0"/>
    </format>
    <format dxfId="1175">
      <pivotArea type="all" dataOnly="0" outline="0" fieldPosition="0"/>
    </format>
    <format dxfId="1174">
      <pivotArea type="origin" dataOnly="0" labelOnly="1" outline="0" fieldPosition="0"/>
    </format>
    <format dxfId="1173">
      <pivotArea type="topRight" dataOnly="0" labelOnly="1" outline="0" fieldPosition="0"/>
    </format>
    <format dxfId="1172">
      <pivotArea dataOnly="0" labelOnly="1" outline="0" fieldPosition="0">
        <references count="1">
          <reference field="20" count="0"/>
        </references>
      </pivotArea>
    </format>
    <format dxfId="1171">
      <pivotArea dataOnly="0" labelOnly="1" grandCol="1" outline="0" fieldPosition="0"/>
    </format>
    <format dxfId="1170">
      <pivotArea grandRow="1" outline="0" collapsedLevelsAreSubtotals="1" fieldPosition="0"/>
    </format>
    <format dxfId="1169">
      <pivotArea dataOnly="0" labelOnly="1" grandRow="1" outline="0" fieldPosition="0"/>
    </format>
    <format dxfId="1168">
      <pivotArea type="all" dataOnly="0" outline="0" fieldPosition="0"/>
    </format>
    <format dxfId="1167">
      <pivotArea type="all" dataOnly="0" outline="0" fieldPosition="0"/>
    </format>
    <format dxfId="1166">
      <pivotArea type="all" dataOnly="0" outline="0" fieldPosition="0"/>
    </format>
    <format dxfId="1165">
      <pivotArea type="origin" dataOnly="0" labelOnly="1" outline="0" fieldPosition="0"/>
    </format>
    <format dxfId="1164">
      <pivotArea type="topRight" dataOnly="0" labelOnly="1" outline="0" fieldPosition="0"/>
    </format>
    <format dxfId="1163">
      <pivotArea dataOnly="0" labelOnly="1" outline="0" fieldPosition="0">
        <references count="1">
          <reference field="20" count="0"/>
        </references>
      </pivotArea>
    </format>
    <format dxfId="1162">
      <pivotArea dataOnly="0" labelOnly="1" grandCol="1" outline="0" fieldPosition="0"/>
    </format>
    <format dxfId="1161">
      <pivotArea type="all" dataOnly="0" outline="0" fieldPosition="0"/>
    </format>
    <format dxfId="1160">
      <pivotArea type="origin" dataOnly="0" labelOnly="1" outline="0" fieldPosition="0"/>
    </format>
    <format dxfId="1159">
      <pivotArea dataOnly="0" labelOnly="1" grandCol="1" outline="0" fieldPosition="0"/>
    </format>
    <format dxfId="1158">
      <pivotArea type="all" dataOnly="0" outline="0" fieldPosition="0"/>
    </format>
    <format dxfId="1157">
      <pivotArea type="origin" dataOnly="0" labelOnly="1" outline="0" fieldPosition="0"/>
    </format>
    <format dxfId="1156">
      <pivotArea type="topRight" dataOnly="0" labelOnly="1" outline="0" fieldPosition="0"/>
    </format>
    <format dxfId="1155">
      <pivotArea dataOnly="0" labelOnly="1" outline="0" fieldPosition="0">
        <references count="1">
          <reference field="20" count="0"/>
        </references>
      </pivotArea>
    </format>
    <format dxfId="1154">
      <pivotArea dataOnly="0" labelOnly="1" grandCol="1" outline="0" fieldPosition="0"/>
    </format>
    <format dxfId="1153">
      <pivotArea type="topRight" dataOnly="0" labelOnly="1" outline="0" fieldPosition="0"/>
    </format>
    <format dxfId="1152">
      <pivotArea dataOnly="0" labelOnly="1" outline="0" fieldPosition="0">
        <references count="1">
          <reference field="20" count="0"/>
        </references>
      </pivotArea>
    </format>
    <format dxfId="1151">
      <pivotArea dataOnly="0" labelOnly="1" grandCol="1" outline="0" fieldPosition="0"/>
    </format>
    <format dxfId="1150">
      <pivotArea type="origin" dataOnly="0" labelOnly="1" outline="0" fieldPosition="0"/>
    </format>
    <format dxfId="1149">
      <pivotArea type="origin" dataOnly="0" labelOnly="1" outline="0" fieldPosition="0"/>
    </format>
    <format dxfId="1148">
      <pivotArea type="topRight" dataOnly="0" labelOnly="1" outline="0" fieldPosition="0"/>
    </format>
    <format dxfId="1147">
      <pivotArea dataOnly="0" labelOnly="1" outline="0" fieldPosition="0">
        <references count="1">
          <reference field="20" count="0"/>
        </references>
      </pivotArea>
    </format>
    <format dxfId="1146">
      <pivotArea dataOnly="0" labelOnly="1" grandCol="1" outline="0" fieldPosition="0"/>
    </format>
    <format dxfId="1145">
      <pivotArea type="topRight" dataOnly="0" labelOnly="1" outline="0" fieldPosition="0"/>
    </format>
    <format dxfId="1144">
      <pivotArea dataOnly="0" labelOnly="1" outline="0" fieldPosition="0">
        <references count="1">
          <reference field="20" count="0"/>
        </references>
      </pivotArea>
    </format>
    <format dxfId="1143">
      <pivotArea dataOnly="0" labelOnly="1" grandCol="1" outline="0" fieldPosition="0"/>
    </format>
    <format dxfId="1142">
      <pivotArea type="origin" dataOnly="0" labelOnly="1" outline="0" fieldPosition="0"/>
    </format>
    <format dxfId="1141">
      <pivotArea type="origin" dataOnly="0" labelOnly="1" outline="0" fieldPosition="0"/>
    </format>
    <format dxfId="1140">
      <pivotArea type="topRight" dataOnly="0" labelOnly="1" outline="0" fieldPosition="0"/>
    </format>
    <format dxfId="1139">
      <pivotArea dataOnly="0" labelOnly="1" outline="0" fieldPosition="0">
        <references count="1">
          <reference field="20" count="0"/>
        </references>
      </pivotArea>
    </format>
    <format dxfId="1138">
      <pivotArea dataOnly="0" labelOnly="1" grandCol="1" outline="0" fieldPosition="0"/>
    </format>
    <format dxfId="1137">
      <pivotArea type="all" dataOnly="0" outline="0" fieldPosition="0"/>
    </format>
    <format dxfId="1136">
      <pivotArea dataOnly="0" labelOnly="1" grandCol="1" outline="0" fieldPosition="0"/>
    </format>
    <format dxfId="1135">
      <pivotArea type="origin" dataOnly="0" labelOnly="1" outline="0" fieldPosition="0"/>
    </format>
    <format dxfId="1134">
      <pivotArea type="origin" dataOnly="0" labelOnly="1" outline="0" fieldPosition="0"/>
    </format>
    <format dxfId="1133">
      <pivotArea type="topRight" dataOnly="0" labelOnly="1" outline="0" fieldPosition="0"/>
    </format>
    <format dxfId="1132">
      <pivotArea dataOnly="0" labelOnly="1" outline="0" fieldPosition="0">
        <references count="1">
          <reference field="20" count="0"/>
        </references>
      </pivotArea>
    </format>
    <format dxfId="1131">
      <pivotArea dataOnly="0" labelOnly="1" grandCol="1" outline="0" fieldPosition="0"/>
    </format>
    <format dxfId="1130">
      <pivotArea type="all" dataOnly="0" outline="0" fieldPosition="0"/>
    </format>
    <format dxfId="1129">
      <pivotArea type="origin" dataOnly="0" labelOnly="1" outline="0" fieldPosition="0"/>
    </format>
    <format dxfId="1128">
      <pivotArea type="origin" dataOnly="0" labelOnly="1" outline="0" fieldPosition="0"/>
    </format>
    <format dxfId="1127">
      <pivotArea type="topRight" dataOnly="0" labelOnly="1" outline="0" fieldPosition="0"/>
    </format>
    <format dxfId="1126">
      <pivotArea type="topRight" dataOnly="0" labelOnly="1" outline="0" fieldPosition="0"/>
    </format>
    <format dxfId="1125">
      <pivotArea type="topRight" dataOnly="0" labelOnly="1" outline="0" fieldPosition="0"/>
    </format>
    <format dxfId="1124">
      <pivotArea dataOnly="0" labelOnly="1" grandRow="1" outline="0" fieldPosition="0"/>
    </format>
    <format dxfId="1123">
      <pivotArea type="topRight" dataOnly="0" labelOnly="1" outline="0" fieldPosition="0"/>
    </format>
    <format dxfId="1122">
      <pivotArea dataOnly="0" labelOnly="1" outline="0" fieldPosition="0">
        <references count="1">
          <reference field="20" count="0"/>
        </references>
      </pivotArea>
    </format>
    <format dxfId="1121">
      <pivotArea dataOnly="0" labelOnly="1" grandCol="1" outline="0" fieldPosition="0"/>
    </format>
    <format dxfId="1120">
      <pivotArea type="origin" dataOnly="0" labelOnly="1" outline="0" fieldPosition="0"/>
    </format>
    <format dxfId="1119">
      <pivotArea outline="0" collapsedLevelsAreSubtotals="1" fieldPosition="0"/>
    </format>
    <format dxfId="1118">
      <pivotArea dataOnly="0" labelOnly="1" outline="0" fieldPosition="0">
        <references count="1">
          <reference field="4" count="0"/>
        </references>
      </pivotArea>
    </format>
    <format dxfId="1117">
      <pivotArea dataOnly="0" labelOnly="1" grandRow="1" outline="0" fieldPosition="0"/>
    </format>
    <format dxfId="1116">
      <pivotArea type="origin" dataOnly="0" labelOnly="1" outline="0" fieldPosition="0"/>
    </format>
    <format dxfId="1115">
      <pivotArea type="topRight" dataOnly="0" labelOnly="1" outline="0" fieldPosition="0"/>
    </format>
    <format dxfId="1114">
      <pivotArea dataOnly="0" labelOnly="1" outline="0" fieldPosition="0">
        <references count="1">
          <reference field="20" count="0"/>
        </references>
      </pivotArea>
    </format>
    <format dxfId="1113">
      <pivotArea dataOnly="0" labelOnly="1" grandCol="1" outline="0" fieldPosition="0"/>
    </format>
    <format dxfId="1112">
      <pivotArea type="all" dataOnly="0" outline="0" fieldPosition="0"/>
    </format>
    <format dxfId="1111">
      <pivotArea dataOnly="0" labelOnly="1" grandRow="1" outline="0" fieldPosition="0"/>
    </format>
    <format dxfId="1110">
      <pivotArea type="topRight" dataOnly="0" labelOnly="1" outline="0" fieldPosition="0"/>
    </format>
    <format dxfId="1109">
      <pivotArea dataOnly="0" labelOnly="1" outline="0" fieldPosition="0">
        <references count="1">
          <reference field="20" count="0"/>
        </references>
      </pivotArea>
    </format>
    <format dxfId="1108">
      <pivotArea dataOnly="0" labelOnly="1" grandCol="1" outline="0" fieldPosition="0"/>
    </format>
    <format dxfId="1107">
      <pivotArea type="topRight" dataOnly="0" labelOnly="1" outline="0" fieldPosition="0"/>
    </format>
    <format dxfId="1106">
      <pivotArea dataOnly="0" labelOnly="1" outline="0" fieldPosition="0">
        <references count="1">
          <reference field="20" count="0"/>
        </references>
      </pivotArea>
    </format>
    <format dxfId="1105">
      <pivotArea dataOnly="0" labelOnly="1" grandCol="1" outline="0" fieldPosition="0"/>
    </format>
    <format dxfId="1104">
      <pivotArea type="topRight" dataOnly="0" labelOnly="1" outline="0" offset="B1" fieldPosition="0"/>
    </format>
    <format dxfId="1103">
      <pivotArea dataOnly="0" labelOnly="1" grandCol="1" outline="0" fieldPosition="0"/>
    </format>
    <format dxfId="1102">
      <pivotArea type="topRight" dataOnly="0" labelOnly="1" outline="0" offset="A1" fieldPosition="0"/>
    </format>
    <format dxfId="1101">
      <pivotArea dataOnly="0" labelOnly="1" outline="0" fieldPosition="0">
        <references count="1">
          <reference field="20" count="1">
            <x v="1"/>
          </reference>
        </references>
      </pivotArea>
    </format>
    <format dxfId="1100">
      <pivotArea dataOnly="0" labelOnly="1" outline="0" fieldPosition="0">
        <references count="1">
          <reference field="20" count="1">
            <x v="0"/>
          </reference>
        </references>
      </pivotArea>
    </format>
    <format dxfId="1099">
      <pivotArea type="origin" dataOnly="0" labelOnly="1" outline="0" fieldPosition="0"/>
    </format>
    <format dxfId="1098">
      <pivotArea type="origin" dataOnly="0" labelOnly="1" outline="0" fieldPosition="0"/>
    </format>
    <format dxfId="1097">
      <pivotArea type="topRight" dataOnly="0" labelOnly="1" outline="0" fieldPosition="0"/>
    </format>
    <format dxfId="1096">
      <pivotArea dataOnly="0" labelOnly="1" outline="0" fieldPosition="0">
        <references count="1">
          <reference field="20" count="0"/>
        </references>
      </pivotArea>
    </format>
    <format dxfId="1095">
      <pivotArea dataOnly="0" labelOnly="1" grandCol="1" outline="0" fieldPosition="0"/>
    </format>
    <format dxfId="1094">
      <pivotArea outline="0" collapsedLevelsAreSubtotals="1" fieldPosition="0"/>
    </format>
    <format dxfId="1093">
      <pivotArea dataOnly="0" labelOnly="1" outline="0" fieldPosition="0">
        <references count="1">
          <reference field="4" count="0"/>
        </references>
      </pivotArea>
    </format>
    <format dxfId="1092">
      <pivotArea dataOnly="0" labelOnly="1" grandRow="1" outline="0" fieldPosition="0"/>
    </format>
    <format dxfId="1091">
      <pivotArea type="all" dataOnly="0" outline="0" fieldPosition="0"/>
    </format>
    <format dxfId="1090">
      <pivotArea type="origin" dataOnly="0" labelOnly="1" outline="0" fieldPosition="0"/>
    </format>
    <format dxfId="1089">
      <pivotArea type="topRight" dataOnly="0" labelOnly="1" outline="0" fieldPosition="0"/>
    </format>
    <format dxfId="1088">
      <pivotArea dataOnly="0" labelOnly="1" outline="0" fieldPosition="0">
        <references count="1">
          <reference field="20" count="0"/>
        </references>
      </pivotArea>
    </format>
    <format dxfId="1087">
      <pivotArea dataOnly="0" labelOnly="1" grandCol="1" outline="0" fieldPosition="0"/>
    </format>
    <format dxfId="1086">
      <pivotArea type="origin" dataOnly="0" labelOnly="1" outline="0" fieldPosition="0"/>
    </format>
    <format dxfId="1085">
      <pivotArea type="topRight" dataOnly="0" labelOnly="1" outline="0" fieldPosition="0"/>
    </format>
    <format dxfId="1084">
      <pivotArea dataOnly="0" labelOnly="1" outline="0" fieldPosition="0">
        <references count="1">
          <reference field="20" count="0"/>
        </references>
      </pivotArea>
    </format>
    <format dxfId="1083">
      <pivotArea dataOnly="0" labelOnly="1" grandCol="1" outline="0" fieldPosition="0"/>
    </format>
    <format dxfId="1082">
      <pivotArea type="topRight" dataOnly="0" labelOnly="1" outline="0" fieldPosition="0"/>
    </format>
    <format dxfId="1081">
      <pivotArea type="topRight" dataOnly="0" labelOnly="1" outline="0" fieldPosition="0"/>
    </format>
    <format dxfId="1080">
      <pivotArea type="all" dataOnly="0" outline="0" fieldPosition="0"/>
    </format>
    <format dxfId="1079">
      <pivotArea type="topRight" dataOnly="0" labelOnly="1" outline="0" fieldPosition="0"/>
    </format>
    <format dxfId="1078">
      <pivotArea type="all" dataOnly="0" outline="0" fieldPosition="0"/>
    </format>
    <format dxfId="1077">
      <pivotArea outline="0" collapsedLevelsAreSubtotals="1" fieldPosition="0">
        <references count="1">
          <reference field="4" count="0" selected="0"/>
        </references>
      </pivotArea>
    </format>
    <format dxfId="1076">
      <pivotArea type="topRight" dataOnly="0" labelOnly="1" outline="0" fieldPosition="0"/>
    </format>
    <format dxfId="1075">
      <pivotArea outline="0" collapsedLevelsAreSubtotals="1" fieldPosition="0">
        <references count="1">
          <reference field="4" count="0" selected="0"/>
        </references>
      </pivotArea>
    </format>
    <format dxfId="1074">
      <pivotArea outline="0" collapsedLevelsAreSubtotals="1" fieldPosition="0">
        <references count="1">
          <reference field="4" count="0" selected="0"/>
        </references>
      </pivotArea>
    </format>
    <format dxfId="1073">
      <pivotArea type="topRight" dataOnly="0" labelOnly="1" outline="0" fieldPosition="0"/>
    </format>
    <format dxfId="1072">
      <pivotArea type="topRight" dataOnly="0" labelOnly="1" outline="0" fieldPosition="0"/>
    </format>
    <format dxfId="1071">
      <pivotArea field="20" grandRow="1" outline="0" collapsedLevelsAreSubtotals="1" axis="axisCol" fieldPosition="0">
        <references count="1">
          <reference field="20" count="1" selected="0">
            <x v="1"/>
          </reference>
        </references>
      </pivotArea>
    </format>
    <format dxfId="1070">
      <pivotArea grandRow="1" outline="0" collapsedLevelsAreSubtotals="1" fieldPosition="0"/>
    </format>
    <format dxfId="1069">
      <pivotArea dataOnly="0" labelOnly="1" grandRow="1" outline="0" fieldPosition="0"/>
    </format>
    <format dxfId="1068">
      <pivotArea type="topRight" dataOnly="0" labelOnly="1" outline="0" fieldPosition="0"/>
    </format>
    <format dxfId="1067">
      <pivotArea outline="0" collapsedLevelsAreSubtotals="1" fieldPosition="0">
        <references count="1">
          <reference field="4" count="0" selected="0"/>
        </references>
      </pivotArea>
    </format>
    <format dxfId="1066">
      <pivotArea outline="0" collapsedLevelsAreSubtotals="1" fieldPosition="0">
        <references count="1">
          <reference field="4" count="0" selected="0"/>
        </references>
      </pivotArea>
    </format>
    <format dxfId="1065">
      <pivotArea grandRow="1" outline="0" collapsedLevelsAreSubtotals="1" fieldPosition="0"/>
    </format>
    <format dxfId="1064">
      <pivotArea dataOnly="0" labelOnly="1" grandRow="1" outline="0" fieldPosition="0"/>
    </format>
    <format dxfId="1063">
      <pivotArea dataOnly="0" labelOnly="1" outline="0" fieldPosition="0">
        <references count="1">
          <reference field="4" count="0"/>
        </references>
      </pivotArea>
    </format>
    <format dxfId="1062">
      <pivotArea type="topRight" dataOnly="0" labelOnly="1" outline="0" fieldPosition="0"/>
    </format>
    <format dxfId="1061">
      <pivotArea type="origin" dataOnly="0" labelOnly="1" outline="0" fieldPosition="0"/>
    </format>
    <format dxfId="1060">
      <pivotArea type="origin" dataOnly="0" labelOnly="1" outline="0" fieldPosition="0"/>
    </format>
    <format dxfId="1059">
      <pivotArea type="origin" dataOnly="0" labelOnly="1" outline="0" fieldPosition="0"/>
    </format>
    <format dxfId="1058">
      <pivotArea type="topRight" dataOnly="0" labelOnly="1" outline="0" fieldPosition="0"/>
    </format>
    <format dxfId="1057">
      <pivotArea type="topRight" dataOnly="0" labelOnly="1" outline="0" fieldPosition="0"/>
    </format>
    <format dxfId="1056">
      <pivotArea type="topRight" dataOnly="0" labelOnly="1" outline="0" fieldPosition="0"/>
    </format>
    <format dxfId="1055">
      <pivotArea dataOnly="0" labelOnly="1" outline="0" fieldPosition="0">
        <references count="1">
          <reference field="20" count="0"/>
        </references>
      </pivotArea>
    </format>
    <format dxfId="1054">
      <pivotArea dataOnly="0" labelOnly="1" grandCol="1" outline="0" fieldPosition="0"/>
    </format>
    <format dxfId="1053">
      <pivotArea type="topRight" dataOnly="0" labelOnly="1" outline="0" fieldPosition="0"/>
    </format>
    <format dxfId="1052">
      <pivotArea dataOnly="0" labelOnly="1" outline="0" fieldPosition="0">
        <references count="1">
          <reference field="20" count="0"/>
        </references>
      </pivotArea>
    </format>
    <format dxfId="1051">
      <pivotArea dataOnly="0" labelOnly="1" grandCol="1" outline="0" fieldPosition="0"/>
    </format>
    <format dxfId="1050">
      <pivotArea type="origin" dataOnly="0" labelOnly="1" outline="0" fieldPosition="0"/>
    </format>
    <format dxfId="1049">
      <pivotArea type="topRight" dataOnly="0" labelOnly="1" outline="0" fieldPosition="0"/>
    </format>
    <format dxfId="1048">
      <pivotArea dataOnly="0" labelOnly="1" outline="0" fieldPosition="0">
        <references count="1">
          <reference field="20" count="0"/>
        </references>
      </pivotArea>
    </format>
    <format dxfId="1047">
      <pivotArea dataOnly="0" labelOnly="1" grandCol="1" outline="0" fieldPosition="0"/>
    </format>
    <format dxfId="1046">
      <pivotArea type="origin" dataOnly="0" labelOnly="1" outline="0" fieldPosition="0"/>
    </format>
    <format dxfId="1045">
      <pivotArea type="topRight" dataOnly="0" labelOnly="1" outline="0" fieldPosition="0"/>
    </format>
    <format dxfId="1044">
      <pivotArea dataOnly="0" labelOnly="1" outline="0" fieldPosition="0">
        <references count="1">
          <reference field="20" count="0"/>
        </references>
      </pivotArea>
    </format>
    <format dxfId="1043">
      <pivotArea dataOnly="0" labelOnly="1" grandCol="1" outline="0" fieldPosition="0"/>
    </format>
    <format dxfId="1042">
      <pivotArea type="topRight" dataOnly="0" labelOnly="1" outline="0" fieldPosition="0"/>
    </format>
    <format dxfId="1041">
      <pivotArea dataOnly="0" labelOnly="1" outline="0" fieldPosition="0">
        <references count="1">
          <reference field="20" count="0"/>
        </references>
      </pivotArea>
    </format>
    <format dxfId="1040">
      <pivotArea dataOnly="0" labelOnly="1" grandCol="1" outline="0" fieldPosition="0"/>
    </format>
    <format dxfId="1039">
      <pivotArea dataOnly="0" labelOnly="1" outline="0" fieldPosition="0">
        <references count="1">
          <reference field="20" count="0"/>
        </references>
      </pivotArea>
    </format>
    <format dxfId="1038">
      <pivotArea dataOnly="0" labelOnly="1" grandCol="1" outline="0" fieldPosition="0"/>
    </format>
  </formats>
  <chartFormats count="18"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"/>
          </reference>
        </references>
      </pivotArea>
    </chartFormat>
    <chartFormat chart="5" format="0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"/>
          </reference>
        </references>
      </pivotArea>
    </chartFormat>
    <chartFormat chart="5" format="2">
      <pivotArea type="data" outline="0" fieldPosition="0">
        <references count="3">
          <reference field="4294967294" count="1" selected="0">
            <x v="0"/>
          </reference>
          <reference field="4" count="1" selected="0">
            <x v="5"/>
          </reference>
          <reference field="20" count="1" selected="0">
            <x v="0"/>
          </reference>
        </references>
      </pivotArea>
    </chartFormat>
    <chartFormat chart="5" format="3">
      <pivotArea type="data" outline="0" fieldPosition="0">
        <references count="3">
          <reference field="4294967294" count="1" selected="0">
            <x v="0"/>
          </reference>
          <reference field="4" count="1" selected="0">
            <x v="5"/>
          </reference>
          <reference field="20" count="1" selected="0">
            <x v="1"/>
          </reference>
        </references>
      </pivotArea>
    </chartFormat>
    <chartFormat chart="5" format="4">
      <pivotArea type="data" outline="0" fieldPosition="0">
        <references count="3">
          <reference field="4294967294" count="1" selected="0">
            <x v="0"/>
          </reference>
          <reference field="4" count="1" selected="0">
            <x v="3"/>
          </reference>
          <reference field="20" count="1" selected="0">
            <x v="1"/>
          </reference>
        </references>
      </pivotArea>
    </chartFormat>
    <chartFormat chart="5" format="5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20" count="1" selected="0">
            <x v="1"/>
          </reference>
        </references>
      </pivotArea>
    </chartFormat>
    <chartFormat chart="5" format="6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20" count="1" selected="0">
            <x v="1"/>
          </reference>
        </references>
      </pivotArea>
    </chartFormat>
    <chartFormat chart="5" format="7">
      <pivotArea type="data" outline="0" fieldPosition="0">
        <references count="3">
          <reference field="4294967294" count="1" selected="0">
            <x v="0"/>
          </reference>
          <reference field="4" count="1" selected="0">
            <x v="2"/>
          </reference>
          <reference field="20" count="1" selected="0">
            <x v="1"/>
          </reference>
        </references>
      </pivotArea>
    </chartFormat>
    <chartFormat chart="5" format="8">
      <pivotArea type="data" outline="0" fieldPosition="0">
        <references count="3">
          <reference field="4294967294" count="1" selected="0">
            <x v="0"/>
          </reference>
          <reference field="4" count="1" selected="0">
            <x v="4"/>
          </reference>
          <reference field="20" count="1" selected="0">
            <x v="1"/>
          </reference>
        </references>
      </pivotArea>
    </chartFormat>
    <chartFormat chart="5" format="9">
      <pivotArea type="data" outline="0" fieldPosition="0">
        <references count="3">
          <reference field="4294967294" count="1" selected="0">
            <x v="0"/>
          </reference>
          <reference field="4" count="1" selected="0">
            <x v="2"/>
          </reference>
          <reference field="20" count="1" selected="0">
            <x v="0"/>
          </reference>
        </references>
      </pivotArea>
    </chartFormat>
    <chartFormat chart="11" format="0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11" format="1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"/>
          </reference>
        </references>
      </pivotArea>
    </chartFormat>
    <chartFormat chart="11" format="2">
      <pivotArea type="data" outline="0" fieldPosition="0">
        <references count="3">
          <reference field="4294967294" count="1" selected="0">
            <x v="0"/>
          </reference>
          <reference field="4" count="1" selected="0">
            <x v="5"/>
          </reference>
          <reference field="20" count="1" selected="0">
            <x v="0"/>
          </reference>
        </references>
      </pivotArea>
    </chartFormat>
    <chartFormat chart="11" format="3">
      <pivotArea type="data" outline="0" fieldPosition="0">
        <references count="3">
          <reference field="4294967294" count="1" selected="0">
            <x v="0"/>
          </reference>
          <reference field="4" count="1" selected="0">
            <x v="5"/>
          </reference>
          <reference field="20" count="1" selected="0">
            <x v="1"/>
          </reference>
        </references>
      </pivotArea>
    </chartFormat>
  </chartFormats>
  <pivotTableStyleInfo name="PivotStyleLight1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la dinámica5" cacheId="4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showHeaders="0" compact="0" compactData="0" gridDropZones="1" multipleFieldFilters="0" chartFormat="6">
  <location ref="V3:Y33" firstHeaderRow="1" firstDataRow="2" firstDataCol="2"/>
  <pivotFields count="22">
    <pivotField compact="0" outline="0" showAll="0"/>
    <pivotField compact="0" outline="0" showAll="0" defaultSubtotal="0"/>
    <pivotField compact="0" outline="0" showAll="0"/>
    <pivotField compact="0" outline="0" showAll="0"/>
    <pivotField axis="axisRow" compact="0" outline="0" showAll="0">
      <items count="7">
        <item x="0"/>
        <item x="1"/>
        <item n="HOSPITALIZACIÓN" x="2"/>
        <item m="1" x="4"/>
        <item m="1" x="5"/>
        <item x="3"/>
        <item t="default"/>
      </items>
    </pivotField>
    <pivotField axis="axisRow" compact="0" outline="0" showAll="0" sortType="ascending">
      <items count="30">
        <item m="1" x="26"/>
        <item m="1" x="16"/>
        <item m="1" x="14"/>
        <item x="6"/>
        <item m="1" x="21"/>
        <item m="1" x="27"/>
        <item m="1" x="25"/>
        <item m="1" x="15"/>
        <item x="7"/>
        <item x="0"/>
        <item m="1" x="12"/>
        <item x="1"/>
        <item x="5"/>
        <item m="1" x="13"/>
        <item x="8"/>
        <item x="2"/>
        <item x="4"/>
        <item m="1" x="22"/>
        <item x="10"/>
        <item m="1" x="28"/>
        <item m="1" x="19"/>
        <item x="9"/>
        <item m="1" x="24"/>
        <item m="1" x="23"/>
        <item m="1" x="11"/>
        <item m="1" x="20"/>
        <item m="1" x="17"/>
        <item m="1" x="18"/>
        <item x="3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dataField="1" compact="0" outline="0" showAll="0">
      <items count="3">
        <item n="INSATISFECHOS" m="1" x="1"/>
        <item x="0"/>
        <item t="default"/>
      </items>
    </pivotField>
    <pivotField compact="0" numFmtId="2" outline="0" showAll="0" defaultSubtotal="0"/>
  </pivotFields>
  <rowFields count="2">
    <field x="4"/>
    <field x="5"/>
  </rowFields>
  <rowItems count="29">
    <i>
      <x/>
      <x v="9"/>
    </i>
    <i t="default">
      <x/>
    </i>
    <i>
      <x v="1"/>
      <x v="3"/>
    </i>
    <i r="1">
      <x v="11"/>
    </i>
    <i r="1">
      <x v="12"/>
    </i>
    <i r="1">
      <x v="15"/>
    </i>
    <i r="1">
      <x v="16"/>
    </i>
    <i r="1">
      <x v="28"/>
    </i>
    <i t="default">
      <x v="1"/>
    </i>
    <i>
      <x v="2"/>
      <x v="3"/>
    </i>
    <i r="1">
      <x v="8"/>
    </i>
    <i r="1">
      <x v="9"/>
    </i>
    <i r="1">
      <x v="11"/>
    </i>
    <i r="1">
      <x v="12"/>
    </i>
    <i r="1">
      <x v="14"/>
    </i>
    <i r="1">
      <x v="16"/>
    </i>
    <i r="1">
      <x v="28"/>
    </i>
    <i t="default">
      <x v="2"/>
    </i>
    <i>
      <x v="5"/>
      <x v="3"/>
    </i>
    <i r="1">
      <x v="11"/>
    </i>
    <i r="1">
      <x v="12"/>
    </i>
    <i r="1">
      <x v="14"/>
    </i>
    <i r="1">
      <x v="15"/>
    </i>
    <i r="1">
      <x v="16"/>
    </i>
    <i r="1">
      <x v="18"/>
    </i>
    <i r="1">
      <x v="21"/>
    </i>
    <i r="1">
      <x v="28"/>
    </i>
    <i t="default">
      <x v="5"/>
    </i>
    <i t="grand">
      <x/>
    </i>
  </rowItems>
  <colFields count="1">
    <field x="20"/>
  </colFields>
  <colItems count="2">
    <i>
      <x v="1"/>
    </i>
    <i t="grand">
      <x/>
    </i>
  </colItems>
  <dataFields count="1">
    <dataField name="SATISFACCIÓN POR SERVICIO Y ESPECIALIDAD" fld="20" subtotal="count" baseField="0" baseItem="0"/>
  </dataFields>
  <formats count="599">
    <format dxfId="1838">
      <pivotArea type="all" dataOnly="0" outline="0" fieldPosition="0"/>
    </format>
    <format dxfId="1837">
      <pivotArea type="all" dataOnly="0" outline="0" fieldPosition="0"/>
    </format>
    <format dxfId="1836">
      <pivotArea grandCol="1" outline="0" collapsedLevelsAreSubtotals="1" fieldPosition="0"/>
    </format>
    <format dxfId="1835">
      <pivotArea dataOnly="0" labelOnly="1" grandCol="1" outline="0" fieldPosition="0"/>
    </format>
    <format dxfId="1834">
      <pivotArea dataOnly="0" labelOnly="1" grandRow="1" outline="0" fieldPosition="0"/>
    </format>
    <format dxfId="1833">
      <pivotArea type="origin" dataOnly="0" labelOnly="1" outline="0" fieldPosition="0"/>
    </format>
    <format dxfId="1832">
      <pivotArea type="origin" dataOnly="0" labelOnly="1" outline="0" fieldPosition="0"/>
    </format>
    <format dxfId="1831">
      <pivotArea type="topRight" dataOnly="0" labelOnly="1" outline="0" fieldPosition="0"/>
    </format>
    <format dxfId="1830">
      <pivotArea dataOnly="0" labelOnly="1" grandCol="1" outline="0" fieldPosition="0"/>
    </format>
    <format dxfId="1829">
      <pivotArea grandRow="1" outline="0" collapsedLevelsAreSubtotals="1" fieldPosition="0"/>
    </format>
    <format dxfId="1828">
      <pivotArea dataOnly="0" labelOnly="1" grandRow="1" outline="0" fieldPosition="0"/>
    </format>
    <format dxfId="1827">
      <pivotArea type="all" dataOnly="0" outline="0" fieldPosition="0"/>
    </format>
    <format dxfId="1826">
      <pivotArea type="origin" dataOnly="0" labelOnly="1" outline="0" fieldPosition="0"/>
    </format>
    <format dxfId="1825">
      <pivotArea type="topRight" dataOnly="0" labelOnly="1" outline="0" fieldPosition="0"/>
    </format>
    <format dxfId="1824">
      <pivotArea dataOnly="0" labelOnly="1" grandCol="1" outline="0" fieldPosition="0"/>
    </format>
    <format dxfId="1823">
      <pivotArea dataOnly="0" labelOnly="1" grandCol="1" outline="0" fieldPosition="0"/>
    </format>
    <format dxfId="1822">
      <pivotArea dataOnly="0" labelOnly="1" grandCol="1" outline="0" fieldPosition="0"/>
    </format>
    <format dxfId="1821">
      <pivotArea type="origin" dataOnly="0" labelOnly="1" outline="0" fieldPosition="0"/>
    </format>
    <format dxfId="1820">
      <pivotArea dataOnly="0" labelOnly="1" grandRow="1" outline="0" fieldPosition="0"/>
    </format>
    <format dxfId="1819">
      <pivotArea type="topRight" dataOnly="0" labelOnly="1" outline="0" fieldPosition="0"/>
    </format>
    <format dxfId="1818">
      <pivotArea type="topRight" dataOnly="0" labelOnly="1" outline="0" fieldPosition="0"/>
    </format>
    <format dxfId="1817">
      <pivotArea type="topRight" dataOnly="0" labelOnly="1" outline="0" fieldPosition="0"/>
    </format>
    <format dxfId="1816">
      <pivotArea type="topRight" dataOnly="0" labelOnly="1" outline="0" fieldPosition="0"/>
    </format>
    <format dxfId="1815">
      <pivotArea grandRow="1" outline="0" collapsedLevelsAreSubtotals="1" fieldPosition="0"/>
    </format>
    <format dxfId="1814">
      <pivotArea type="all" dataOnly="0" outline="0" fieldPosition="0"/>
    </format>
    <format dxfId="1813">
      <pivotArea type="all" dataOnly="0" outline="0" fieldPosition="0"/>
    </format>
    <format dxfId="1812">
      <pivotArea type="all" dataOnly="0" outline="0" fieldPosition="0"/>
    </format>
    <format dxfId="1811">
      <pivotArea outline="0" collapsedLevelsAreSubtotals="1" fieldPosition="0"/>
    </format>
    <format dxfId="1810">
      <pivotArea type="all" dataOnly="0" outline="0" fieldPosition="0"/>
    </format>
    <format dxfId="1809">
      <pivotArea type="all" dataOnly="0" outline="0" fieldPosition="0"/>
    </format>
    <format dxfId="1808">
      <pivotArea type="origin" dataOnly="0" labelOnly="1" outline="0" fieldPosition="0"/>
    </format>
    <format dxfId="1807">
      <pivotArea type="topRight" dataOnly="0" labelOnly="1" outline="0" fieldPosition="0"/>
    </format>
    <format dxfId="1806">
      <pivotArea dataOnly="0" labelOnly="1" outline="0" fieldPosition="0">
        <references count="1">
          <reference field="20" count="0"/>
        </references>
      </pivotArea>
    </format>
    <format dxfId="1805">
      <pivotArea dataOnly="0" labelOnly="1" grandCol="1" outline="0" fieldPosition="0"/>
    </format>
    <format dxfId="1804">
      <pivotArea type="origin" dataOnly="0" labelOnly="1" outline="0" fieldPosition="0"/>
    </format>
    <format dxfId="1803">
      <pivotArea type="topRight" dataOnly="0" labelOnly="1" outline="0" fieldPosition="0"/>
    </format>
    <format dxfId="1802">
      <pivotArea dataOnly="0" labelOnly="1" outline="0" fieldPosition="0">
        <references count="1">
          <reference field="20" count="0"/>
        </references>
      </pivotArea>
    </format>
    <format dxfId="1801">
      <pivotArea dataOnly="0" labelOnly="1" grandCol="1" outline="0" fieldPosition="0"/>
    </format>
    <format dxfId="1800">
      <pivotArea type="all" dataOnly="0" outline="0" fieldPosition="0"/>
    </format>
    <format dxfId="1799">
      <pivotArea type="origin" dataOnly="0" labelOnly="1" outline="0" fieldPosition="0"/>
    </format>
    <format dxfId="1798">
      <pivotArea type="topRight" dataOnly="0" labelOnly="1" outline="0" fieldPosition="0"/>
    </format>
    <format dxfId="1797">
      <pivotArea dataOnly="0" labelOnly="1" outline="0" fieldPosition="0">
        <references count="1">
          <reference field="20" count="0"/>
        </references>
      </pivotArea>
    </format>
    <format dxfId="1796">
      <pivotArea dataOnly="0" labelOnly="1" outline="0" fieldPosition="0">
        <references count="1">
          <reference field="20" count="0"/>
        </references>
      </pivotArea>
    </format>
    <format dxfId="1795">
      <pivotArea dataOnly="0" labelOnly="1" grandCol="1" outline="0" fieldPosition="0"/>
    </format>
    <format dxfId="1794">
      <pivotArea outline="0" collapsedLevelsAreSubtotals="1" fieldPosition="0">
        <references count="3">
          <reference field="4" count="1" selected="0">
            <x v="0"/>
          </reference>
          <reference field="5" count="1" selected="0">
            <x v="3"/>
          </reference>
          <reference field="20" count="1" selected="0">
            <x v="1"/>
          </reference>
        </references>
      </pivotArea>
    </format>
    <format dxfId="1793">
      <pivotArea outline="0" collapsedLevelsAreSubtotals="1" fieldPosition="0">
        <references count="1">
          <reference field="4" count="1" selected="0" defaultSubtotal="1">
            <x v="0"/>
          </reference>
        </references>
      </pivotArea>
    </format>
    <format dxfId="1792">
      <pivotArea outline="0" collapsedLevelsAreSubtotals="1" fieldPosition="0">
        <references count="1">
          <reference field="4" count="1" selected="0" defaultSubtotal="1">
            <x v="1"/>
          </reference>
        </references>
      </pivotArea>
    </format>
    <format dxfId="1791">
      <pivotArea outline="0" collapsedLevelsAreSubtotals="1" fieldPosition="0">
        <references count="1">
          <reference field="4" count="1" selected="0" defaultSubtotal="1">
            <x v="2"/>
          </reference>
        </references>
      </pivotArea>
    </format>
    <format dxfId="1790">
      <pivotArea type="all" dataOnly="0" outline="0" fieldPosition="0"/>
    </format>
    <format dxfId="1789">
      <pivotArea outline="0" collapsedLevelsAreSubtotals="1" fieldPosition="0">
        <references count="1">
          <reference field="4" count="1" selected="0" defaultSubtotal="1">
            <x v="3"/>
          </reference>
        </references>
      </pivotArea>
    </format>
    <format dxfId="1788">
      <pivotArea outline="0" collapsedLevelsAreSubtotals="1" fieldPosition="0">
        <references count="1">
          <reference field="4" count="1" selected="0" defaultSubtotal="1">
            <x v="4"/>
          </reference>
        </references>
      </pivotArea>
    </format>
    <format dxfId="1787">
      <pivotArea type="all" dataOnly="0" outline="0" fieldPosition="0"/>
    </format>
    <format dxfId="1786">
      <pivotArea type="all" dataOnly="0" outline="0" fieldPosition="0"/>
    </format>
    <format dxfId="1785">
      <pivotArea type="origin" dataOnly="0" labelOnly="1" outline="0" fieldPosition="0"/>
    </format>
    <format dxfId="1784">
      <pivotArea type="topRight" dataOnly="0" labelOnly="1" outline="0" fieldPosition="0"/>
    </format>
    <format dxfId="1783">
      <pivotArea dataOnly="0" labelOnly="1" outline="0" fieldPosition="0">
        <references count="1">
          <reference field="20" count="0"/>
        </references>
      </pivotArea>
    </format>
    <format dxfId="1782">
      <pivotArea dataOnly="0" labelOnly="1" grandCol="1" outline="0" fieldPosition="0"/>
    </format>
    <format dxfId="1781">
      <pivotArea grandRow="1" outline="0" collapsedLevelsAreSubtotals="1" fieldPosition="0"/>
    </format>
    <format dxfId="1780">
      <pivotArea type="all" dataOnly="0" outline="0" fieldPosition="0"/>
    </format>
    <format dxfId="1779">
      <pivotArea dataOnly="0" outline="0" fieldPosition="0">
        <references count="1">
          <reference field="4" count="0" defaultSubtotal="1"/>
        </references>
      </pivotArea>
    </format>
    <format dxfId="1778">
      <pivotArea dataOnly="0" grandRow="1" outline="0" fieldPosition="0"/>
    </format>
    <format dxfId="1777">
      <pivotArea dataOnly="0" grandRow="1" outline="0" fieldPosition="0"/>
    </format>
    <format dxfId="1776">
      <pivotArea dataOnly="0" labelOnly="1" outline="0" fieldPosition="0">
        <references count="1">
          <reference field="20" count="0"/>
        </references>
      </pivotArea>
    </format>
    <format dxfId="1775">
      <pivotArea dataOnly="0" labelOnly="1" grandCol="1" outline="0" fieldPosition="0"/>
    </format>
    <format dxfId="1774">
      <pivotArea type="all" dataOnly="0" outline="0" fieldPosition="0"/>
    </format>
    <format dxfId="1773">
      <pivotArea dataOnly="0" labelOnly="1" outline="0" fieldPosition="0">
        <references count="1">
          <reference field="20" count="0"/>
        </references>
      </pivotArea>
    </format>
    <format dxfId="1772">
      <pivotArea dataOnly="0" labelOnly="1" grandCol="1" outline="0" fieldPosition="0"/>
    </format>
    <format dxfId="1771">
      <pivotArea type="all" dataOnly="0" outline="0" fieldPosition="0"/>
    </format>
    <format dxfId="1770">
      <pivotArea outline="0" collapsedLevelsAreSubtotals="1" fieldPosition="0">
        <references count="1">
          <reference field="4" count="1" selected="0" defaultSubtotal="1">
            <x v="0"/>
          </reference>
        </references>
      </pivotArea>
    </format>
    <format dxfId="1769">
      <pivotArea dataOnly="0" labelOnly="1" outline="0" fieldPosition="0">
        <references count="1">
          <reference field="4" count="1" defaultSubtotal="1">
            <x v="0"/>
          </reference>
        </references>
      </pivotArea>
    </format>
    <format dxfId="1768">
      <pivotArea outline="0" collapsedLevelsAreSubtotals="1" fieldPosition="0">
        <references count="1">
          <reference field="4" count="1" selected="0" defaultSubtotal="1">
            <x v="1"/>
          </reference>
        </references>
      </pivotArea>
    </format>
    <format dxfId="1767">
      <pivotArea outline="0" collapsedLevelsAreSubtotals="1" fieldPosition="0">
        <references count="1">
          <reference field="4" count="1" selected="0" defaultSubtotal="1">
            <x v="2"/>
          </reference>
        </references>
      </pivotArea>
    </format>
    <format dxfId="1766">
      <pivotArea outline="0" collapsedLevelsAreSubtotals="1" fieldPosition="0">
        <references count="1">
          <reference field="4" count="1" selected="0" defaultSubtotal="1">
            <x v="3"/>
          </reference>
        </references>
      </pivotArea>
    </format>
    <format dxfId="1765">
      <pivotArea outline="0" collapsedLevelsAreSubtotals="1" fieldPosition="0">
        <references count="1">
          <reference field="4" count="1" selected="0" defaultSubtotal="1">
            <x v="4"/>
          </reference>
        </references>
      </pivotArea>
    </format>
    <format dxfId="1764">
      <pivotArea outline="0" collapsedLevelsAreSubtotals="1" fieldPosition="0">
        <references count="1">
          <reference field="4" count="1" selected="0" defaultSubtotal="1">
            <x v="5"/>
          </reference>
        </references>
      </pivotArea>
    </format>
    <format dxfId="1763">
      <pivotArea grandRow="1" outline="0" collapsedLevelsAreSubtotals="1" fieldPosition="0"/>
    </format>
    <format dxfId="1762">
      <pivotArea outline="0" collapsedLevelsAreSubtotals="1" fieldPosition="0">
        <references count="1">
          <reference field="4" count="1" selected="0" defaultSubtotal="1">
            <x v="0"/>
          </reference>
        </references>
      </pivotArea>
    </format>
    <format dxfId="1761">
      <pivotArea dataOnly="0" labelOnly="1" outline="0" fieldPosition="0">
        <references count="1">
          <reference field="4" count="1" defaultSubtotal="1">
            <x v="0"/>
          </reference>
        </references>
      </pivotArea>
    </format>
    <format dxfId="1760">
      <pivotArea outline="0" collapsedLevelsAreSubtotals="1" fieldPosition="0">
        <references count="1">
          <reference field="4" count="1" selected="0" defaultSubtotal="1">
            <x v="1"/>
          </reference>
        </references>
      </pivotArea>
    </format>
    <format dxfId="1759">
      <pivotArea outline="0" collapsedLevelsAreSubtotals="1" fieldPosition="0">
        <references count="1">
          <reference field="4" count="1" selected="0" defaultSubtotal="1">
            <x v="2"/>
          </reference>
        </references>
      </pivotArea>
    </format>
    <format dxfId="1758">
      <pivotArea outline="0" collapsedLevelsAreSubtotals="1" fieldPosition="0">
        <references count="2">
          <reference field="4" count="1" selected="0" defaultSubtotal="1">
            <x v="3"/>
          </reference>
          <reference field="20" count="1" selected="0">
            <x v="1"/>
          </reference>
        </references>
      </pivotArea>
    </format>
    <format dxfId="1757">
      <pivotArea field="4" grandCol="1" outline="0" collapsedLevelsAreSubtotals="1" axis="axisRow" fieldPosition="0">
        <references count="1">
          <reference field="4" count="1" selected="0" defaultSubtotal="1">
            <x v="3"/>
          </reference>
        </references>
      </pivotArea>
    </format>
    <format dxfId="1756">
      <pivotArea outline="0" collapsedLevelsAreSubtotals="1" fieldPosition="0">
        <references count="1">
          <reference field="4" count="1" selected="0" defaultSubtotal="1">
            <x v="4"/>
          </reference>
        </references>
      </pivotArea>
    </format>
    <format dxfId="1755">
      <pivotArea outline="0" collapsedLevelsAreSubtotals="1" fieldPosition="0">
        <references count="1">
          <reference field="4" count="1" selected="0" defaultSubtotal="1">
            <x v="5"/>
          </reference>
        </references>
      </pivotArea>
    </format>
    <format dxfId="1754">
      <pivotArea grandRow="1" outline="0" collapsedLevelsAreSubtotals="1" fieldPosition="0"/>
    </format>
    <format dxfId="1753">
      <pivotArea type="origin" dataOnly="0" labelOnly="1" outline="0" fieldPosition="0"/>
    </format>
    <format dxfId="1752">
      <pivotArea type="topRight" dataOnly="0" labelOnly="1" outline="0" fieldPosition="0"/>
    </format>
    <format dxfId="1751">
      <pivotArea dataOnly="0" labelOnly="1" outline="0" fieldPosition="0">
        <references count="1">
          <reference field="20" count="0"/>
        </references>
      </pivotArea>
    </format>
    <format dxfId="1750">
      <pivotArea type="all" dataOnly="0" outline="0" fieldPosition="0"/>
    </format>
    <format dxfId="1749">
      <pivotArea type="origin" dataOnly="0" labelOnly="1" outline="0" fieldPosition="0"/>
    </format>
    <format dxfId="1748">
      <pivotArea type="topRight" dataOnly="0" labelOnly="1" outline="0" fieldPosition="0"/>
    </format>
    <format dxfId="1747">
      <pivotArea dataOnly="0" labelOnly="1" outline="0" fieldPosition="0">
        <references count="1">
          <reference field="20" count="0"/>
        </references>
      </pivotArea>
    </format>
    <format dxfId="1746">
      <pivotArea dataOnly="0" labelOnly="1" outline="0" fieldPosition="0">
        <references count="1">
          <reference field="20" count="0"/>
        </references>
      </pivotArea>
    </format>
    <format dxfId="1745">
      <pivotArea type="topRight" dataOnly="0" labelOnly="1" outline="0" fieldPosition="0"/>
    </format>
    <format dxfId="1744">
      <pivotArea type="origin" dataOnly="0" labelOnly="1" outline="0" fieldPosition="0"/>
    </format>
    <format dxfId="1743">
      <pivotArea type="origin" dataOnly="0" labelOnly="1" outline="0" fieldPosition="0"/>
    </format>
    <format dxfId="1742">
      <pivotArea type="topRight" dataOnly="0" labelOnly="1" outline="0" fieldPosition="0"/>
    </format>
    <format dxfId="1741">
      <pivotArea dataOnly="0" labelOnly="1" outline="0" fieldPosition="0">
        <references count="1">
          <reference field="20" count="0"/>
        </references>
      </pivotArea>
    </format>
    <format dxfId="1740">
      <pivotArea dataOnly="0" labelOnly="1" grandCol="1" outline="0" fieldPosition="0"/>
    </format>
    <format dxfId="1739">
      <pivotArea outline="0" collapsedLevelsAreSubtotals="1" fieldPosition="0"/>
    </format>
    <format dxfId="1738">
      <pivotArea outline="0" collapsedLevelsAreSubtotals="1" fieldPosition="0"/>
    </format>
    <format dxfId="1737">
      <pivotArea outline="0" collapsedLevelsAreSubtotals="1" fieldPosition="0"/>
    </format>
    <format dxfId="1736">
      <pivotArea outline="0" collapsedLevelsAreSubtotals="1" fieldPosition="0"/>
    </format>
    <format dxfId="1735">
      <pivotArea outline="0" collapsedLevelsAreSubtotals="1" fieldPosition="0"/>
    </format>
    <format dxfId="1734">
      <pivotArea outline="0" collapsedLevelsAreSubtotals="1" fieldPosition="0"/>
    </format>
    <format dxfId="1733">
      <pivotArea outline="0" collapsedLevelsAreSubtotals="1" fieldPosition="0"/>
    </format>
    <format dxfId="1732">
      <pivotArea outline="0" collapsedLevelsAreSubtotals="1" fieldPosition="0"/>
    </format>
    <format dxfId="1731">
      <pivotArea dataOnly="0" labelOnly="1" grandRow="1" outline="0" fieldPosition="0"/>
    </format>
    <format dxfId="1730">
      <pivotArea dataOnly="0" labelOnly="1" outline="0" fieldPosition="0">
        <references count="1">
          <reference field="4" count="0" defaultSubtotal="1"/>
        </references>
      </pivotArea>
    </format>
    <format dxfId="1729">
      <pivotArea dataOnly="0" labelOnly="1" grandRow="1" outline="0" fieldPosition="0"/>
    </format>
    <format dxfId="1728">
      <pivotArea dataOnly="0" labelOnly="1" outline="0" fieldPosition="0">
        <references count="2">
          <reference field="4" count="1" selected="0">
            <x v="0"/>
          </reference>
          <reference field="5" count="9">
            <x v="0"/>
            <x v="3"/>
            <x v="11"/>
            <x v="12"/>
            <x v="14"/>
            <x v="15"/>
            <x v="16"/>
            <x v="27"/>
            <x v="28"/>
          </reference>
        </references>
      </pivotArea>
    </format>
    <format dxfId="1727">
      <pivotArea dataOnly="0" labelOnly="1" outline="0" fieldPosition="0">
        <references count="2">
          <reference field="4" count="1" selected="0">
            <x v="1"/>
          </reference>
          <reference field="5" count="10">
            <x v="0"/>
            <x v="3"/>
            <x v="9"/>
            <x v="11"/>
            <x v="12"/>
            <x v="14"/>
            <x v="15"/>
            <x v="16"/>
            <x v="18"/>
            <x v="28"/>
          </reference>
        </references>
      </pivotArea>
    </format>
    <format dxfId="1726">
      <pivotArea dataOnly="0" labelOnly="1" outline="0" fieldPosition="0">
        <references count="2">
          <reference field="4" count="1" selected="0">
            <x v="2"/>
          </reference>
          <reference field="5" count="7">
            <x v="0"/>
            <x v="3"/>
            <x v="9"/>
            <x v="11"/>
            <x v="12"/>
            <x v="18"/>
            <x v="27"/>
          </reference>
        </references>
      </pivotArea>
    </format>
    <format dxfId="1725">
      <pivotArea dataOnly="0" labelOnly="1" outline="0" fieldPosition="0">
        <references count="2">
          <reference field="4" count="1" selected="0">
            <x v="3"/>
          </reference>
          <reference field="5" count="7">
            <x v="0"/>
            <x v="3"/>
            <x v="9"/>
            <x v="11"/>
            <x v="12"/>
            <x v="14"/>
            <x v="27"/>
          </reference>
        </references>
      </pivotArea>
    </format>
    <format dxfId="1724">
      <pivotArea dataOnly="0" labelOnly="1" outline="0" fieldPosition="0">
        <references count="2">
          <reference field="4" count="1" selected="0">
            <x v="4"/>
          </reference>
          <reference field="5" count="4">
            <x v="0"/>
            <x v="9"/>
            <x v="18"/>
            <x v="27"/>
          </reference>
        </references>
      </pivotArea>
    </format>
    <format dxfId="1723">
      <pivotArea dataOnly="0" labelOnly="1" outline="0" fieldPosition="0">
        <references count="2">
          <reference field="4" count="1" selected="0">
            <x v="5"/>
          </reference>
          <reference field="5" count="11">
            <x v="0"/>
            <x v="3"/>
            <x v="9"/>
            <x v="11"/>
            <x v="12"/>
            <x v="14"/>
            <x v="15"/>
            <x v="16"/>
            <x v="18"/>
            <x v="27"/>
            <x v="28"/>
          </reference>
        </references>
      </pivotArea>
    </format>
    <format dxfId="1722">
      <pivotArea type="topRight" dataOnly="0" labelOnly="1" outline="0" fieldPosition="0"/>
    </format>
    <format dxfId="1721">
      <pivotArea dataOnly="0" labelOnly="1" outline="0" fieldPosition="0">
        <references count="1">
          <reference field="20" count="0"/>
        </references>
      </pivotArea>
    </format>
    <format dxfId="1720">
      <pivotArea dataOnly="0" labelOnly="1" grandCol="1" outline="0" fieldPosition="0"/>
    </format>
    <format dxfId="1719">
      <pivotArea dataOnly="0" labelOnly="1" grandCol="1" outline="0" fieldPosition="0"/>
    </format>
    <format dxfId="1718">
      <pivotArea type="origin" dataOnly="0" labelOnly="1" outline="0" fieldPosition="0"/>
    </format>
    <format dxfId="1717">
      <pivotArea type="origin" dataOnly="0" labelOnly="1" outline="0" fieldPosition="0"/>
    </format>
    <format dxfId="1716">
      <pivotArea type="topRight" dataOnly="0" labelOnly="1" outline="0" fieldPosition="0"/>
    </format>
    <format dxfId="1715">
      <pivotArea dataOnly="0" labelOnly="1" outline="0" fieldPosition="0">
        <references count="1">
          <reference field="20" count="0"/>
        </references>
      </pivotArea>
    </format>
    <format dxfId="1714">
      <pivotArea dataOnly="0" labelOnly="1" grandCol="1" outline="0" fieldPosition="0"/>
    </format>
    <format dxfId="1713">
      <pivotArea outline="0" collapsedLevelsAreSubtotals="1" fieldPosition="0">
        <references count="2">
          <reference field="4" count="1" selected="0">
            <x v="0"/>
          </reference>
          <reference field="5" count="9" selected="0">
            <x v="0"/>
            <x v="3"/>
            <x v="11"/>
            <x v="12"/>
            <x v="14"/>
            <x v="15"/>
            <x v="16"/>
            <x v="27"/>
            <x v="28"/>
          </reference>
        </references>
      </pivotArea>
    </format>
    <format dxfId="1712">
      <pivotArea outline="0" collapsedLevelsAreSubtotals="1" fieldPosition="0">
        <references count="2">
          <reference field="4" count="1" selected="0">
            <x v="1"/>
          </reference>
          <reference field="5" count="10" selected="0">
            <x v="0"/>
            <x v="3"/>
            <x v="9"/>
            <x v="11"/>
            <x v="12"/>
            <x v="14"/>
            <x v="15"/>
            <x v="16"/>
            <x v="18"/>
            <x v="28"/>
          </reference>
        </references>
      </pivotArea>
    </format>
    <format dxfId="1711">
      <pivotArea outline="0" collapsedLevelsAreSubtotals="1" fieldPosition="0">
        <references count="2">
          <reference field="4" count="1" selected="0">
            <x v="2"/>
          </reference>
          <reference field="5" count="7" selected="0">
            <x v="0"/>
            <x v="3"/>
            <x v="9"/>
            <x v="11"/>
            <x v="12"/>
            <x v="18"/>
            <x v="27"/>
          </reference>
        </references>
      </pivotArea>
    </format>
    <format dxfId="1710">
      <pivotArea outline="0" collapsedLevelsAreSubtotals="1" fieldPosition="0">
        <references count="2">
          <reference field="4" count="1" selected="0">
            <x v="3"/>
          </reference>
          <reference field="5" count="7" selected="0">
            <x v="0"/>
            <x v="3"/>
            <x v="9"/>
            <x v="11"/>
            <x v="12"/>
            <x v="14"/>
            <x v="27"/>
          </reference>
        </references>
      </pivotArea>
    </format>
    <format dxfId="1709">
      <pivotArea outline="0" collapsedLevelsAreSubtotals="1" fieldPosition="0">
        <references count="2">
          <reference field="4" count="1" selected="0">
            <x v="4"/>
          </reference>
          <reference field="5" count="4" selected="0">
            <x v="0"/>
            <x v="9"/>
            <x v="18"/>
            <x v="27"/>
          </reference>
        </references>
      </pivotArea>
    </format>
    <format dxfId="1708">
      <pivotArea type="topRight" dataOnly="0" labelOnly="1" outline="0" fieldPosition="0"/>
    </format>
    <format dxfId="1707">
      <pivotArea type="origin" dataOnly="0" labelOnly="1" outline="0" fieldPosition="0"/>
    </format>
    <format dxfId="1706">
      <pivotArea dataOnly="0" labelOnly="1" grandCol="1" outline="0" fieldPosition="0"/>
    </format>
    <format dxfId="1705">
      <pivotArea dataOnly="0" labelOnly="1" outline="0" fieldPosition="0">
        <references count="2">
          <reference field="4" count="1" selected="0">
            <x v="0"/>
          </reference>
          <reference field="5" count="1">
            <x v="9"/>
          </reference>
        </references>
      </pivotArea>
    </format>
    <format dxfId="1704">
      <pivotArea dataOnly="0" labelOnly="1" outline="0" fieldPosition="0">
        <references count="2">
          <reference field="4" count="1" selected="0">
            <x v="0"/>
          </reference>
          <reference field="5" count="1">
            <x v="9"/>
          </reference>
        </references>
      </pivotArea>
    </format>
    <format dxfId="1703">
      <pivotArea dataOnly="0" labelOnly="1" outline="0" fieldPosition="0">
        <references count="2">
          <reference field="4" count="1" selected="0">
            <x v="1"/>
          </reference>
          <reference field="5" count="2">
            <x v="27"/>
            <x v="28"/>
          </reference>
        </references>
      </pivotArea>
    </format>
    <format dxfId="1702">
      <pivotArea dataOnly="0" labelOnly="1" outline="0" fieldPosition="0">
        <references count="2">
          <reference field="4" count="1" selected="0">
            <x v="1"/>
          </reference>
          <reference field="5" count="2">
            <x v="27"/>
            <x v="28"/>
          </reference>
        </references>
      </pivotArea>
    </format>
    <format dxfId="1701">
      <pivotArea outline="0" collapsedLevelsAreSubtotals="1" fieldPosition="0">
        <references count="2">
          <reference field="4" count="1" selected="0">
            <x v="2"/>
          </reference>
          <reference field="5" count="2" selected="0">
            <x v="14"/>
            <x v="15"/>
          </reference>
        </references>
      </pivotArea>
    </format>
    <format dxfId="1700">
      <pivotArea dataOnly="0" labelOnly="1" outline="0" fieldPosition="0">
        <references count="2">
          <reference field="4" count="1" selected="0">
            <x v="2"/>
          </reference>
          <reference field="5" count="2">
            <x v="14"/>
            <x v="15"/>
          </reference>
        </references>
      </pivotArea>
    </format>
    <format dxfId="1699">
      <pivotArea outline="0" collapsedLevelsAreSubtotals="1" fieldPosition="0">
        <references count="2">
          <reference field="4" count="1" selected="0">
            <x v="2"/>
          </reference>
          <reference field="5" count="2" selected="0">
            <x v="14"/>
            <x v="15"/>
          </reference>
        </references>
      </pivotArea>
    </format>
    <format dxfId="1698">
      <pivotArea dataOnly="0" labelOnly="1" outline="0" fieldPosition="0">
        <references count="2">
          <reference field="4" count="1" selected="0">
            <x v="2"/>
          </reference>
          <reference field="5" count="2">
            <x v="14"/>
            <x v="15"/>
          </reference>
        </references>
      </pivotArea>
    </format>
    <format dxfId="1697">
      <pivotArea outline="0" collapsedLevelsAreSubtotals="1" fieldPosition="0">
        <references count="2">
          <reference field="4" count="1" selected="0">
            <x v="5"/>
          </reference>
          <reference field="5" count="10" selected="0">
            <x v="0"/>
            <x v="3"/>
            <x v="11"/>
            <x v="12"/>
            <x v="14"/>
            <x v="15"/>
            <x v="16"/>
            <x v="18"/>
            <x v="27"/>
            <x v="28"/>
          </reference>
        </references>
      </pivotArea>
    </format>
    <format dxfId="1696">
      <pivotArea dataOnly="0" labelOnly="1" outline="0" fieldPosition="0">
        <references count="2">
          <reference field="4" count="1" selected="0">
            <x v="5"/>
          </reference>
          <reference field="5" count="10">
            <x v="0"/>
            <x v="3"/>
            <x v="11"/>
            <x v="12"/>
            <x v="14"/>
            <x v="15"/>
            <x v="16"/>
            <x v="18"/>
            <x v="27"/>
            <x v="28"/>
          </reference>
        </references>
      </pivotArea>
    </format>
    <format dxfId="1695">
      <pivotArea type="all" dataOnly="0" outline="0" fieldPosition="0"/>
    </format>
    <format dxfId="1694">
      <pivotArea outline="0" collapsedLevelsAreSubtotals="1" fieldPosition="0">
        <references count="2">
          <reference field="4" count="1" selected="0">
            <x v="2"/>
          </reference>
          <reference field="5" count="4" selected="0">
            <x v="16"/>
            <x v="18"/>
            <x v="27"/>
            <x v="28"/>
          </reference>
        </references>
      </pivotArea>
    </format>
    <format dxfId="1693">
      <pivotArea outline="0" collapsedLevelsAreSubtotals="1" fieldPosition="0">
        <references count="2">
          <reference field="4" count="1" selected="0">
            <x v="4"/>
          </reference>
          <reference field="5" count="2" selected="0">
            <x v="9"/>
            <x v="18"/>
          </reference>
        </references>
      </pivotArea>
    </format>
    <format dxfId="1692">
      <pivotArea type="all" dataOnly="0" outline="0" fieldPosition="0"/>
    </format>
    <format dxfId="1691">
      <pivotArea outline="0" collapsedLevelsAreSubtotals="1" fieldPosition="0">
        <references count="2">
          <reference field="4" count="1" selected="0">
            <x v="1"/>
          </reference>
          <reference field="5" count="8" selected="0">
            <x v="3"/>
            <x v="9"/>
            <x v="11"/>
            <x v="12"/>
            <x v="14"/>
            <x v="15"/>
            <x v="16"/>
            <x v="18"/>
          </reference>
        </references>
      </pivotArea>
    </format>
    <format dxfId="1690">
      <pivotArea outline="0" collapsedLevelsAreSubtotals="1" fieldPosition="0">
        <references count="2">
          <reference field="4" count="1" selected="0">
            <x v="4"/>
          </reference>
          <reference field="5" count="7" selected="0">
            <x v="3"/>
            <x v="9"/>
            <x v="12"/>
            <x v="16"/>
            <x v="18"/>
            <x v="27"/>
            <x v="28"/>
          </reference>
        </references>
      </pivotArea>
    </format>
    <format dxfId="1689">
      <pivotArea type="origin" dataOnly="0" labelOnly="1" outline="0" fieldPosition="0"/>
    </format>
    <format dxfId="1688">
      <pivotArea type="origin" dataOnly="0" labelOnly="1" outline="0" fieldPosition="0"/>
    </format>
    <format dxfId="1687">
      <pivotArea type="origin" dataOnly="0" labelOnly="1" outline="0" fieldPosition="0"/>
    </format>
    <format dxfId="1686">
      <pivotArea type="topRight" dataOnly="0" labelOnly="1" outline="0" fieldPosition="0"/>
    </format>
    <format dxfId="1685">
      <pivotArea dataOnly="0" labelOnly="1" outline="0" fieldPosition="0">
        <references count="1">
          <reference field="20" count="0"/>
        </references>
      </pivotArea>
    </format>
    <format dxfId="1684">
      <pivotArea dataOnly="0" labelOnly="1" grandCol="1" outline="0" fieldPosition="0"/>
    </format>
    <format dxfId="1683">
      <pivotArea outline="0" collapsedLevelsAreSubtotals="1" fieldPosition="0">
        <references count="2">
          <reference field="4" count="1" selected="0">
            <x v="0"/>
          </reference>
          <reference field="5" count="5" selected="0">
            <x v="12"/>
            <x v="14"/>
            <x v="15"/>
            <x v="16"/>
            <x v="18"/>
          </reference>
        </references>
      </pivotArea>
    </format>
    <format dxfId="1682">
      <pivotArea outline="0" collapsedLevelsAreSubtotals="1" fieldPosition="0">
        <references count="2">
          <reference field="4" count="1" selected="0">
            <x v="4"/>
          </reference>
          <reference field="5" count="4" selected="0">
            <x v="9"/>
            <x v="12"/>
            <x v="16"/>
            <x v="18"/>
          </reference>
        </references>
      </pivotArea>
    </format>
    <format dxfId="1681">
      <pivotArea dataOnly="0" labelOnly="1" grandRow="1" outline="0" fieldPosition="0"/>
    </format>
    <format dxfId="1680">
      <pivotArea dataOnly="0" labelOnly="1" outline="0" fieldPosition="0">
        <references count="1">
          <reference field="4" count="0" defaultSubtotal="1"/>
        </references>
      </pivotArea>
    </format>
    <format dxfId="1679">
      <pivotArea dataOnly="0" labelOnly="1" grandRow="1" outline="0" fieldPosition="0"/>
    </format>
    <format dxfId="1678">
      <pivotArea dataOnly="0" labelOnly="1" outline="0" fieldPosition="0">
        <references count="2">
          <reference field="4" count="1" selected="0">
            <x v="0"/>
          </reference>
          <reference field="5" count="7">
            <x v="0"/>
            <x v="3"/>
            <x v="12"/>
            <x v="14"/>
            <x v="15"/>
            <x v="16"/>
            <x v="18"/>
          </reference>
        </references>
      </pivotArea>
    </format>
    <format dxfId="1677">
      <pivotArea dataOnly="0" labelOnly="1" outline="0" fieldPosition="0">
        <references count="2">
          <reference field="4" count="1" selected="0">
            <x v="1"/>
          </reference>
          <reference field="5" count="10">
            <x v="0"/>
            <x v="3"/>
            <x v="9"/>
            <x v="11"/>
            <x v="12"/>
            <x v="14"/>
            <x v="15"/>
            <x v="16"/>
            <x v="18"/>
            <x v="28"/>
          </reference>
        </references>
      </pivotArea>
    </format>
    <format dxfId="1676">
      <pivotArea dataOnly="0" labelOnly="1" outline="0" fieldPosition="0">
        <references count="2">
          <reference field="4" count="1" selected="0">
            <x v="2"/>
          </reference>
          <reference field="5" count="8">
            <x v="0"/>
            <x v="3"/>
            <x v="9"/>
            <x v="11"/>
            <x v="12"/>
            <x v="14"/>
            <x v="16"/>
            <x v="18"/>
          </reference>
        </references>
      </pivotArea>
    </format>
    <format dxfId="1675">
      <pivotArea dataOnly="0" labelOnly="1" outline="0" fieldPosition="0">
        <references count="2">
          <reference field="4" count="1" selected="0">
            <x v="4"/>
          </reference>
          <reference field="5" count="5">
            <x v="9"/>
            <x v="12"/>
            <x v="16"/>
            <x v="18"/>
            <x v="27"/>
          </reference>
        </references>
      </pivotArea>
    </format>
    <format dxfId="1674">
      <pivotArea dataOnly="0" labelOnly="1" outline="0" fieldPosition="0">
        <references count="2">
          <reference field="4" count="1" selected="0">
            <x v="5"/>
          </reference>
          <reference field="5" count="10">
            <x v="0"/>
            <x v="3"/>
            <x v="9"/>
            <x v="11"/>
            <x v="12"/>
            <x v="14"/>
            <x v="15"/>
            <x v="16"/>
            <x v="18"/>
            <x v="28"/>
          </reference>
        </references>
      </pivotArea>
    </format>
    <format dxfId="1673">
      <pivotArea dataOnly="0" labelOnly="1" grandCol="1" outline="0" fieldPosition="0"/>
    </format>
    <format dxfId="1672">
      <pivotArea type="topRight" dataOnly="0" labelOnly="1" outline="0" offset="A1" fieldPosition="0"/>
    </format>
    <format dxfId="1671">
      <pivotArea dataOnly="0" labelOnly="1" outline="0" fieldPosition="0">
        <references count="1">
          <reference field="20" count="1">
            <x v="1"/>
          </reference>
        </references>
      </pivotArea>
    </format>
    <format dxfId="1670">
      <pivotArea dataOnly="0" labelOnly="1" outline="0" fieldPosition="0">
        <references count="1">
          <reference field="20" count="1">
            <x v="0"/>
          </reference>
        </references>
      </pivotArea>
    </format>
    <format dxfId="1669">
      <pivotArea type="origin" dataOnly="0" labelOnly="1" outline="0" fieldPosition="0"/>
    </format>
    <format dxfId="1668">
      <pivotArea type="origin" dataOnly="0" labelOnly="1" outline="0" fieldPosition="0"/>
    </format>
    <format dxfId="1667">
      <pivotArea type="origin" dataOnly="0" labelOnly="1" outline="0" fieldPosition="0"/>
    </format>
    <format dxfId="1666">
      <pivotArea type="origin" dataOnly="0" labelOnly="1" outline="0" fieldPosition="0"/>
    </format>
    <format dxfId="1665">
      <pivotArea type="topRight" dataOnly="0" labelOnly="1" outline="0" fieldPosition="0"/>
    </format>
    <format dxfId="1664">
      <pivotArea dataOnly="0" labelOnly="1" outline="0" fieldPosition="0">
        <references count="1">
          <reference field="20" count="0"/>
        </references>
      </pivotArea>
    </format>
    <format dxfId="1663">
      <pivotArea dataOnly="0" labelOnly="1" grandCol="1" outline="0" fieldPosition="0"/>
    </format>
    <format dxfId="1662">
      <pivotArea dataOnly="0" labelOnly="1" grandRow="1" outline="0" fieldPosition="0"/>
    </format>
    <format dxfId="1661">
      <pivotArea outline="0" collapsedLevelsAreSubtotals="1" fieldPosition="0"/>
    </format>
    <format dxfId="1660">
      <pivotArea dataOnly="0" labelOnly="1" outline="0" fieldPosition="0">
        <references count="1">
          <reference field="4" count="0"/>
        </references>
      </pivotArea>
    </format>
    <format dxfId="1659">
      <pivotArea dataOnly="0" labelOnly="1" outline="0" fieldPosition="0">
        <references count="1">
          <reference field="4" count="0" defaultSubtotal="1"/>
        </references>
      </pivotArea>
    </format>
    <format dxfId="1658">
      <pivotArea dataOnly="0" labelOnly="1" grandRow="1" outline="0" fieldPosition="0"/>
    </format>
    <format dxfId="1657">
      <pivotArea dataOnly="0" labelOnly="1" outline="0" fieldPosition="0">
        <references count="2">
          <reference field="4" count="1" selected="0">
            <x v="0"/>
          </reference>
          <reference field="5" count="8">
            <x v="0"/>
            <x v="3"/>
            <x v="11"/>
            <x v="12"/>
            <x v="15"/>
            <x v="16"/>
            <x v="18"/>
            <x v="28"/>
          </reference>
        </references>
      </pivotArea>
    </format>
    <format dxfId="1656">
      <pivotArea dataOnly="0" labelOnly="1" outline="0" fieldPosition="0">
        <references count="2">
          <reference field="4" count="1" selected="0">
            <x v="1"/>
          </reference>
          <reference field="5" count="9">
            <x v="0"/>
            <x v="3"/>
            <x v="9"/>
            <x v="12"/>
            <x v="15"/>
            <x v="16"/>
            <x v="18"/>
            <x v="27"/>
            <x v="28"/>
          </reference>
        </references>
      </pivotArea>
    </format>
    <format dxfId="1655">
      <pivotArea dataOnly="0" labelOnly="1" outline="0" fieldPosition="0">
        <references count="2">
          <reference field="4" count="1" selected="0">
            <x v="2"/>
          </reference>
          <reference field="5" count="10">
            <x v="0"/>
            <x v="3"/>
            <x v="9"/>
            <x v="11"/>
            <x v="12"/>
            <x v="14"/>
            <x v="16"/>
            <x v="18"/>
            <x v="27"/>
            <x v="28"/>
          </reference>
        </references>
      </pivotArea>
    </format>
    <format dxfId="1654">
      <pivotArea dataOnly="0" labelOnly="1" outline="0" fieldPosition="0">
        <references count="2">
          <reference field="4" count="1" selected="0">
            <x v="3"/>
          </reference>
          <reference field="5" count="3">
            <x v="3"/>
            <x v="12"/>
            <x v="14"/>
          </reference>
        </references>
      </pivotArea>
    </format>
    <format dxfId="1653">
      <pivotArea dataOnly="0" labelOnly="1" outline="0" fieldPosition="0">
        <references count="2">
          <reference field="4" count="1" selected="0">
            <x v="4"/>
          </reference>
          <reference field="5" count="9">
            <x v="0"/>
            <x v="3"/>
            <x v="9"/>
            <x v="12"/>
            <x v="15"/>
            <x v="16"/>
            <x v="18"/>
            <x v="27"/>
            <x v="28"/>
          </reference>
        </references>
      </pivotArea>
    </format>
    <format dxfId="1652">
      <pivotArea dataOnly="0" labelOnly="1" outline="0" fieldPosition="0">
        <references count="2">
          <reference field="4" count="1" selected="0">
            <x v="5"/>
          </reference>
          <reference field="5" count="9">
            <x v="0"/>
            <x v="3"/>
            <x v="11"/>
            <x v="12"/>
            <x v="14"/>
            <x v="15"/>
            <x v="16"/>
            <x v="18"/>
            <x v="28"/>
          </reference>
        </references>
      </pivotArea>
    </format>
    <format dxfId="1651">
      <pivotArea type="origin" dataOnly="0" labelOnly="1" outline="0" fieldPosition="0"/>
    </format>
    <format dxfId="1650">
      <pivotArea type="topRight" dataOnly="0" labelOnly="1" outline="0" fieldPosition="0"/>
    </format>
    <format dxfId="1649">
      <pivotArea dataOnly="0" labelOnly="1" outline="0" fieldPosition="0">
        <references count="1">
          <reference field="20" count="0"/>
        </references>
      </pivotArea>
    </format>
    <format dxfId="1648">
      <pivotArea dataOnly="0" labelOnly="1" grandCol="1" outline="0" fieldPosition="0"/>
    </format>
    <format dxfId="1647">
      <pivotArea outline="0" collapsedLevelsAreSubtotals="1" fieldPosition="0">
        <references count="2">
          <reference field="4" count="1" selected="0">
            <x v="4"/>
          </reference>
          <reference field="5" count="5" selected="0">
            <x v="0"/>
            <x v="3"/>
            <x v="9"/>
            <x v="12"/>
            <x v="15"/>
          </reference>
        </references>
      </pivotArea>
    </format>
    <format dxfId="1646">
      <pivotArea type="origin" dataOnly="0" labelOnly="1" outline="0" fieldPosition="0"/>
    </format>
    <format dxfId="1645">
      <pivotArea type="topRight" dataOnly="0" labelOnly="1" outline="0" fieldPosition="0"/>
    </format>
    <format dxfId="1644">
      <pivotArea type="origin" dataOnly="0" labelOnly="1" outline="0" fieldPosition="0"/>
    </format>
    <format dxfId="1643">
      <pivotArea type="all" dataOnly="0" outline="0" fieldPosition="0"/>
    </format>
    <format dxfId="1642">
      <pivotArea type="origin" dataOnly="0" labelOnly="1" outline="0" fieldPosition="0"/>
    </format>
    <format dxfId="1641">
      <pivotArea type="topRight" dataOnly="0" labelOnly="1" outline="0" fieldPosition="0"/>
    </format>
    <format dxfId="1640">
      <pivotArea dataOnly="0" labelOnly="1" outline="0" fieldPosition="0">
        <references count="1">
          <reference field="20" count="0"/>
        </references>
      </pivotArea>
    </format>
    <format dxfId="1639">
      <pivotArea dataOnly="0" labelOnly="1" grandCol="1" outline="0" fieldPosition="0"/>
    </format>
    <format dxfId="1638">
      <pivotArea outline="0" collapsedLevelsAreSubtotals="1" fieldPosition="0">
        <references count="2">
          <reference field="4" count="1" selected="0">
            <x v="3"/>
          </reference>
          <reference field="5" count="1" selected="0">
            <x v="15"/>
          </reference>
        </references>
      </pivotArea>
    </format>
    <format dxfId="1637">
      <pivotArea type="all" dataOnly="0" outline="0" fieldPosition="0"/>
    </format>
    <format dxfId="1636">
      <pivotArea type="topRight" dataOnly="0" labelOnly="1" outline="0" fieldPosition="0"/>
    </format>
    <format dxfId="1635">
      <pivotArea dataOnly="0" labelOnly="1" outline="0" fieldPosition="0">
        <references count="1">
          <reference field="20" count="0"/>
        </references>
      </pivotArea>
    </format>
    <format dxfId="1634">
      <pivotArea dataOnly="0" labelOnly="1" grandCol="1" outline="0" fieldPosition="0"/>
    </format>
    <format dxfId="1633">
      <pivotArea type="topRight" dataOnly="0" labelOnly="1" outline="0" offset="B1" fieldPosition="0"/>
    </format>
    <format dxfId="1632">
      <pivotArea dataOnly="0" labelOnly="1" grandCol="1" outline="0" fieldPosition="0"/>
    </format>
    <format dxfId="1631">
      <pivotArea dataOnly="0" labelOnly="1" outline="0" fieldPosition="0">
        <references count="1">
          <reference field="20" count="1">
            <x v="1"/>
          </reference>
        </references>
      </pivotArea>
    </format>
    <format dxfId="1630">
      <pivotArea dataOnly="0" labelOnly="1" outline="0" fieldPosition="0">
        <references count="1">
          <reference field="20" count="1">
            <x v="0"/>
          </reference>
        </references>
      </pivotArea>
    </format>
    <format dxfId="1629">
      <pivotArea type="origin" dataOnly="0" labelOnly="1" outline="0" fieldPosition="0"/>
    </format>
    <format dxfId="1628">
      <pivotArea type="topRight" dataOnly="0" labelOnly="1" outline="0" fieldPosition="0"/>
    </format>
    <format dxfId="1627">
      <pivotArea outline="0" collapsedLevelsAreSubtotals="1" fieldPosition="0">
        <references count="1">
          <reference field="4" count="1" selected="0" defaultSubtotal="1">
            <x v="5"/>
          </reference>
        </references>
      </pivotArea>
    </format>
    <format dxfId="1626">
      <pivotArea grandRow="1" outline="0" collapsedLevelsAreSubtotals="1" fieldPosition="0"/>
    </format>
    <format dxfId="1625">
      <pivotArea dataOnly="0" labelOnly="1" outline="0" fieldPosition="0">
        <references count="1">
          <reference field="4" count="1" defaultSubtotal="1">
            <x v="5"/>
          </reference>
        </references>
      </pivotArea>
    </format>
    <format dxfId="1624">
      <pivotArea dataOnly="0" labelOnly="1" grandRow="1" outline="0" fieldPosition="0"/>
    </format>
    <format dxfId="1623">
      <pivotArea outline="0" collapsedLevelsAreSubtotals="1" fieldPosition="0">
        <references count="1">
          <reference field="4" count="1" selected="0" defaultSubtotal="1">
            <x v="4"/>
          </reference>
        </references>
      </pivotArea>
    </format>
    <format dxfId="1622">
      <pivotArea dataOnly="0" labelOnly="1" outline="0" fieldPosition="0">
        <references count="1">
          <reference field="4" count="1" defaultSubtotal="1">
            <x v="4"/>
          </reference>
        </references>
      </pivotArea>
    </format>
    <format dxfId="1621">
      <pivotArea outline="0" collapsedLevelsAreSubtotals="1" fieldPosition="0">
        <references count="1">
          <reference field="4" count="1" selected="0" defaultSubtotal="1">
            <x v="5"/>
          </reference>
        </references>
      </pivotArea>
    </format>
    <format dxfId="1620">
      <pivotArea grandRow="1" outline="0" collapsedLevelsAreSubtotals="1" fieldPosition="0"/>
    </format>
    <format dxfId="1619">
      <pivotArea dataOnly="0" labelOnly="1" outline="0" fieldPosition="0">
        <references count="1">
          <reference field="4" count="1" defaultSubtotal="1">
            <x v="5"/>
          </reference>
        </references>
      </pivotArea>
    </format>
    <format dxfId="1618">
      <pivotArea dataOnly="0" labelOnly="1" grandRow="1" outline="0" fieldPosition="0"/>
    </format>
    <format dxfId="1617">
      <pivotArea outline="0" collapsedLevelsAreSubtotals="1" fieldPosition="0">
        <references count="1">
          <reference field="4" count="1" selected="0" defaultSubtotal="1">
            <x v="4"/>
          </reference>
        </references>
      </pivotArea>
    </format>
    <format dxfId="1616">
      <pivotArea dataOnly="0" labelOnly="1" outline="0" fieldPosition="0">
        <references count="1">
          <reference field="4" count="1" defaultSubtotal="1">
            <x v="4"/>
          </reference>
        </references>
      </pivotArea>
    </format>
    <format dxfId="1615">
      <pivotArea outline="0" collapsedLevelsAreSubtotals="1" fieldPosition="0">
        <references count="1">
          <reference field="4" count="1" selected="0" defaultSubtotal="1">
            <x v="0"/>
          </reference>
        </references>
      </pivotArea>
    </format>
    <format dxfId="1614">
      <pivotArea dataOnly="0" labelOnly="1" outline="0" fieldPosition="0">
        <references count="1">
          <reference field="4" count="1" defaultSubtotal="1">
            <x v="0"/>
          </reference>
        </references>
      </pivotArea>
    </format>
    <format dxfId="1613">
      <pivotArea type="origin" dataOnly="0" labelOnly="1" outline="0" fieldPosition="0"/>
    </format>
    <format dxfId="1612">
      <pivotArea type="topRight" dataOnly="0" labelOnly="1" outline="0" fieldPosition="0"/>
    </format>
    <format dxfId="1611">
      <pivotArea dataOnly="0" labelOnly="1" outline="0" fieldPosition="0">
        <references count="1">
          <reference field="20" count="0"/>
        </references>
      </pivotArea>
    </format>
    <format dxfId="1610">
      <pivotArea dataOnly="0" labelOnly="1" grandCol="1" outline="0" fieldPosition="0"/>
    </format>
    <format dxfId="1609">
      <pivotArea outline="0" collapsedLevelsAreSubtotals="1" fieldPosition="0">
        <references count="1">
          <reference field="4" count="1" selected="0" defaultSubtotal="1">
            <x v="0"/>
          </reference>
        </references>
      </pivotArea>
    </format>
    <format dxfId="1608">
      <pivotArea dataOnly="0" labelOnly="1" outline="0" fieldPosition="0">
        <references count="1">
          <reference field="4" count="1" defaultSubtotal="1">
            <x v="0"/>
          </reference>
        </references>
      </pivotArea>
    </format>
    <format dxfId="1607">
      <pivotArea type="origin" dataOnly="0" labelOnly="1" outline="0" fieldPosition="0"/>
    </format>
    <format dxfId="1606">
      <pivotArea type="topRight" dataOnly="0" labelOnly="1" outline="0" fieldPosition="0"/>
    </format>
    <format dxfId="1605">
      <pivotArea dataOnly="0" labelOnly="1" outline="0" fieldPosition="0">
        <references count="1">
          <reference field="20" count="0"/>
        </references>
      </pivotArea>
    </format>
    <format dxfId="1604">
      <pivotArea dataOnly="0" labelOnly="1" grandCol="1" outline="0" fieldPosition="0"/>
    </format>
    <format dxfId="1603">
      <pivotArea outline="0" collapsedLevelsAreSubtotals="1" fieldPosition="0">
        <references count="1">
          <reference field="4" count="1" selected="0" defaultSubtotal="1">
            <x v="0"/>
          </reference>
        </references>
      </pivotArea>
    </format>
    <format dxfId="1602">
      <pivotArea dataOnly="0" labelOnly="1" outline="0" fieldPosition="0">
        <references count="1">
          <reference field="4" count="1" defaultSubtotal="1">
            <x v="0"/>
          </reference>
        </references>
      </pivotArea>
    </format>
    <format dxfId="1601">
      <pivotArea type="all" dataOnly="0" outline="0" fieldPosition="0"/>
    </format>
    <format dxfId="1600">
      <pivotArea outline="0" collapsedLevelsAreSubtotals="1" fieldPosition="0">
        <references count="2">
          <reference field="4" count="1" selected="0">
            <x v="0"/>
          </reference>
          <reference field="5" count="8" selected="0">
            <x v="3"/>
            <x v="6"/>
            <x v="11"/>
            <x v="12"/>
            <x v="14"/>
            <x v="15"/>
            <x v="16"/>
            <x v="28"/>
          </reference>
        </references>
      </pivotArea>
    </format>
    <format dxfId="1599">
      <pivotArea outline="0" collapsedLevelsAreSubtotals="1" fieldPosition="0">
        <references count="2">
          <reference field="4" count="1" selected="0">
            <x v="0"/>
          </reference>
          <reference field="5" count="8" selected="0">
            <x v="3"/>
            <x v="6"/>
            <x v="11"/>
            <x v="12"/>
            <x v="14"/>
            <x v="15"/>
            <x v="16"/>
            <x v="28"/>
          </reference>
        </references>
      </pivotArea>
    </format>
    <format dxfId="1598">
      <pivotArea dataOnly="0" labelOnly="1" outline="0" fieldPosition="0">
        <references count="2">
          <reference field="4" count="1" selected="0">
            <x v="0"/>
          </reference>
          <reference field="5" count="8">
            <x v="3"/>
            <x v="6"/>
            <x v="11"/>
            <x v="12"/>
            <x v="14"/>
            <x v="15"/>
            <x v="16"/>
            <x v="28"/>
          </reference>
        </references>
      </pivotArea>
    </format>
    <format dxfId="1597">
      <pivotArea outline="0" collapsedLevelsAreSubtotals="1" fieldPosition="0">
        <references count="2">
          <reference field="4" count="1" selected="0">
            <x v="2"/>
          </reference>
          <reference field="5" count="7" selected="0">
            <x v="3"/>
            <x v="9"/>
            <x v="12"/>
            <x v="14"/>
            <x v="16"/>
            <x v="18"/>
            <x v="28"/>
          </reference>
        </references>
      </pivotArea>
    </format>
    <format dxfId="1596">
      <pivotArea dataOnly="0" labelOnly="1" outline="0" fieldPosition="0">
        <references count="2">
          <reference field="4" count="1" selected="0">
            <x v="2"/>
          </reference>
          <reference field="5" count="7">
            <x v="3"/>
            <x v="9"/>
            <x v="12"/>
            <x v="14"/>
            <x v="16"/>
            <x v="18"/>
            <x v="28"/>
          </reference>
        </references>
      </pivotArea>
    </format>
    <format dxfId="1595">
      <pivotArea dataOnly="0" labelOnly="1" outline="0" fieldPosition="0">
        <references count="2">
          <reference field="4" count="1" selected="0">
            <x v="3"/>
          </reference>
          <reference field="5" count="3">
            <x v="3"/>
            <x v="12"/>
            <x v="14"/>
          </reference>
        </references>
      </pivotArea>
    </format>
    <format dxfId="1594">
      <pivotArea type="origin" dataOnly="0" labelOnly="1" outline="0" fieldPosition="0"/>
    </format>
    <format dxfId="1593">
      <pivotArea type="topRight" dataOnly="0" labelOnly="1" outline="0" fieldPosition="0"/>
    </format>
    <format dxfId="1592">
      <pivotArea dataOnly="0" labelOnly="1" outline="0" fieldPosition="0">
        <references count="1">
          <reference field="20" count="0"/>
        </references>
      </pivotArea>
    </format>
    <format dxfId="1591">
      <pivotArea type="origin" dataOnly="0" labelOnly="1" outline="0" fieldPosition="0"/>
    </format>
    <format dxfId="1590">
      <pivotArea type="origin" dataOnly="0" labelOnly="1" outline="0" fieldPosition="0"/>
    </format>
    <format dxfId="1589">
      <pivotArea type="topRight" dataOnly="0" labelOnly="1" outline="0" fieldPosition="0"/>
    </format>
    <format dxfId="1588">
      <pivotArea dataOnly="0" labelOnly="1" outline="0" fieldPosition="0">
        <references count="1">
          <reference field="20" count="0"/>
        </references>
      </pivotArea>
    </format>
    <format dxfId="1587">
      <pivotArea dataOnly="0" labelOnly="1" grandCol="1" outline="0" fieldPosition="0"/>
    </format>
    <format dxfId="1586">
      <pivotArea grandRow="1" outline="0" collapsedLevelsAreSubtotals="1" fieldPosition="0"/>
    </format>
    <format dxfId="1585">
      <pivotArea dataOnly="0" labelOnly="1" grandRow="1" outline="0" fieldPosition="0"/>
    </format>
    <format dxfId="1584">
      <pivotArea outline="0" collapsedLevelsAreSubtotals="1" fieldPosition="0">
        <references count="2">
          <reference field="4" count="1" selected="0">
            <x v="0"/>
          </reference>
          <reference field="5" count="5" selected="0">
            <x v="0"/>
            <x v="3"/>
            <x v="16"/>
            <x v="17"/>
            <x v="28"/>
          </reference>
        </references>
      </pivotArea>
    </format>
    <format dxfId="1583">
      <pivotArea dataOnly="0" labelOnly="1" outline="0" fieldPosition="0">
        <references count="1">
          <reference field="4" count="1">
            <x v="0"/>
          </reference>
        </references>
      </pivotArea>
    </format>
    <format dxfId="1582">
      <pivotArea dataOnly="0" labelOnly="1" outline="0" fieldPosition="0">
        <references count="2">
          <reference field="4" count="1" selected="0">
            <x v="0"/>
          </reference>
          <reference field="5" count="5">
            <x v="0"/>
            <x v="3"/>
            <x v="16"/>
            <x v="17"/>
            <x v="28"/>
          </reference>
        </references>
      </pivotArea>
    </format>
    <format dxfId="1581">
      <pivotArea outline="0" collapsedLevelsAreSubtotals="1" fieldPosition="0">
        <references count="2">
          <reference field="4" count="1" selected="0">
            <x v="1"/>
          </reference>
          <reference field="5" count="11" selected="0">
            <x v="0"/>
            <x v="3"/>
            <x v="4"/>
            <x v="6"/>
            <x v="12"/>
            <x v="14"/>
            <x v="15"/>
            <x v="16"/>
            <x v="17"/>
            <x v="18"/>
            <x v="28"/>
          </reference>
        </references>
      </pivotArea>
    </format>
    <format dxfId="1580">
      <pivotArea dataOnly="0" labelOnly="1" outline="0" fieldPosition="0">
        <references count="1">
          <reference field="4" count="1">
            <x v="1"/>
          </reference>
        </references>
      </pivotArea>
    </format>
    <format dxfId="1579">
      <pivotArea dataOnly="0" labelOnly="1" outline="0" fieldPosition="0">
        <references count="2">
          <reference field="4" count="1" selected="0">
            <x v="1"/>
          </reference>
          <reference field="5" count="11">
            <x v="0"/>
            <x v="3"/>
            <x v="4"/>
            <x v="6"/>
            <x v="12"/>
            <x v="14"/>
            <x v="15"/>
            <x v="16"/>
            <x v="17"/>
            <x v="18"/>
            <x v="28"/>
          </reference>
        </references>
      </pivotArea>
    </format>
    <format dxfId="1578">
      <pivotArea outline="0" collapsedLevelsAreSubtotals="1" fieldPosition="0">
        <references count="2">
          <reference field="4" count="1" selected="0">
            <x v="2"/>
          </reference>
          <reference field="5" count="6" selected="0">
            <x v="3"/>
            <x v="8"/>
            <x v="9"/>
            <x v="12"/>
            <x v="16"/>
            <x v="18"/>
          </reference>
        </references>
      </pivotArea>
    </format>
    <format dxfId="1577">
      <pivotArea dataOnly="0" labelOnly="1" outline="0" fieldPosition="0">
        <references count="2">
          <reference field="4" count="1" selected="0">
            <x v="2"/>
          </reference>
          <reference field="5" count="6">
            <x v="3"/>
            <x v="8"/>
            <x v="9"/>
            <x v="12"/>
            <x v="16"/>
            <x v="18"/>
          </reference>
        </references>
      </pivotArea>
    </format>
    <format dxfId="1576">
      <pivotArea outline="0" collapsedLevelsAreSubtotals="1" fieldPosition="0">
        <references count="2">
          <reference field="4" count="1" selected="0">
            <x v="0"/>
          </reference>
          <reference field="5" count="5" selected="0">
            <x v="0"/>
            <x v="3"/>
            <x v="16"/>
            <x v="17"/>
            <x v="28"/>
          </reference>
        </references>
      </pivotArea>
    </format>
    <format dxfId="1575">
      <pivotArea outline="0" collapsedLevelsAreSubtotals="1" fieldPosition="0">
        <references count="2">
          <reference field="4" count="1" selected="0">
            <x v="0"/>
          </reference>
          <reference field="5" count="5" selected="0">
            <x v="0"/>
            <x v="3"/>
            <x v="16"/>
            <x v="17"/>
            <x v="28"/>
          </reference>
        </references>
      </pivotArea>
    </format>
    <format dxfId="1574">
      <pivotArea dataOnly="0" labelOnly="1" outline="0" fieldPosition="0">
        <references count="2">
          <reference field="4" count="1" selected="0">
            <x v="0"/>
          </reference>
          <reference field="5" count="5">
            <x v="0"/>
            <x v="3"/>
            <x v="16"/>
            <x v="17"/>
            <x v="28"/>
          </reference>
        </references>
      </pivotArea>
    </format>
    <format dxfId="1573">
      <pivotArea outline="0" collapsedLevelsAreSubtotals="1" fieldPosition="0">
        <references count="2">
          <reference field="4" count="1" selected="0">
            <x v="1"/>
          </reference>
          <reference field="5" count="11" selected="0">
            <x v="0"/>
            <x v="3"/>
            <x v="4"/>
            <x v="6"/>
            <x v="12"/>
            <x v="14"/>
            <x v="15"/>
            <x v="16"/>
            <x v="17"/>
            <x v="18"/>
            <x v="28"/>
          </reference>
        </references>
      </pivotArea>
    </format>
    <format dxfId="1572">
      <pivotArea dataOnly="0" labelOnly="1" outline="0" fieldPosition="0">
        <references count="2">
          <reference field="4" count="1" selected="0">
            <x v="1"/>
          </reference>
          <reference field="5" count="11">
            <x v="0"/>
            <x v="3"/>
            <x v="4"/>
            <x v="6"/>
            <x v="12"/>
            <x v="14"/>
            <x v="15"/>
            <x v="16"/>
            <x v="17"/>
            <x v="18"/>
            <x v="28"/>
          </reference>
        </references>
      </pivotArea>
    </format>
    <format dxfId="1571">
      <pivotArea dataOnly="0" labelOnly="1" outline="0" fieldPosition="0">
        <references count="2">
          <reference field="4" count="1" selected="0">
            <x v="2"/>
          </reference>
          <reference field="5" count="6">
            <x v="3"/>
            <x v="8"/>
            <x v="9"/>
            <x v="12"/>
            <x v="16"/>
            <x v="18"/>
          </reference>
        </references>
      </pivotArea>
    </format>
    <format dxfId="1570">
      <pivotArea dataOnly="0" labelOnly="1" outline="0" fieldPosition="0">
        <references count="2">
          <reference field="4" count="1" selected="0">
            <x v="3"/>
          </reference>
          <reference field="5" count="2">
            <x v="3"/>
            <x v="12"/>
          </reference>
        </references>
      </pivotArea>
    </format>
    <format dxfId="1569">
      <pivotArea dataOnly="0" labelOnly="1" outline="0" fieldPosition="0">
        <references count="2">
          <reference field="4" count="1" selected="0">
            <x v="4"/>
          </reference>
          <reference field="5" count="4">
            <x v="4"/>
            <x v="8"/>
            <x v="9"/>
            <x v="27"/>
          </reference>
        </references>
      </pivotArea>
    </format>
    <format dxfId="1568">
      <pivotArea dataOnly="0" labelOnly="1" outline="0" fieldPosition="0">
        <references count="2">
          <reference field="4" count="1" selected="0">
            <x v="5"/>
          </reference>
          <reference field="5" count="10">
            <x v="0"/>
            <x v="3"/>
            <x v="11"/>
            <x v="12"/>
            <x v="14"/>
            <x v="15"/>
            <x v="16"/>
            <x v="17"/>
            <x v="18"/>
            <x v="28"/>
          </reference>
        </references>
      </pivotArea>
    </format>
    <format dxfId="1567">
      <pivotArea type="all" dataOnly="0" outline="0" fieldPosition="0"/>
    </format>
    <format dxfId="1566">
      <pivotArea type="topRight" dataOnly="0" labelOnly="1" outline="0" fieldPosition="0"/>
    </format>
    <format dxfId="1565">
      <pivotArea dataOnly="0" labelOnly="1" outline="0" fieldPosition="0">
        <references count="1">
          <reference field="20" count="0"/>
        </references>
      </pivotArea>
    </format>
    <format dxfId="1564">
      <pivotArea dataOnly="0" labelOnly="1" grandCol="1" outline="0" fieldPosition="0"/>
    </format>
    <format dxfId="1563">
      <pivotArea type="origin" dataOnly="0" labelOnly="1" outline="0" fieldPosition="0"/>
    </format>
    <format dxfId="1562">
      <pivotArea type="topRight" dataOnly="0" labelOnly="1" outline="0" fieldPosition="0"/>
    </format>
    <format dxfId="1561">
      <pivotArea dataOnly="0" labelOnly="1" outline="0" fieldPosition="0">
        <references count="1">
          <reference field="20" count="0"/>
        </references>
      </pivotArea>
    </format>
    <format dxfId="1560">
      <pivotArea dataOnly="0" labelOnly="1" grandCol="1" outline="0" fieldPosition="0"/>
    </format>
    <format dxfId="1559">
      <pivotArea type="topRight" dataOnly="0" labelOnly="1" outline="0" fieldPosition="0"/>
    </format>
    <format dxfId="1558">
      <pivotArea dataOnly="0" labelOnly="1" outline="0" fieldPosition="0">
        <references count="1">
          <reference field="20" count="0"/>
        </references>
      </pivotArea>
    </format>
    <format dxfId="1557">
      <pivotArea dataOnly="0" labelOnly="1" grandCol="1" outline="0" fieldPosition="0"/>
    </format>
    <format dxfId="1556">
      <pivotArea type="topRight" dataOnly="0" labelOnly="1" outline="0" fieldPosition="0"/>
    </format>
    <format dxfId="1555">
      <pivotArea type="origin" dataOnly="0" labelOnly="1" outline="0" fieldPosition="0"/>
    </format>
    <format dxfId="1554">
      <pivotArea outline="0" collapsedLevelsAreSubtotals="1" fieldPosition="0"/>
    </format>
    <format dxfId="1553">
      <pivotArea dataOnly="0" labelOnly="1" outline="0" fieldPosition="0">
        <references count="1">
          <reference field="4" count="0"/>
        </references>
      </pivotArea>
    </format>
    <format dxfId="1552">
      <pivotArea dataOnly="0" labelOnly="1" outline="0" fieldPosition="0">
        <references count="1">
          <reference field="4" count="0" defaultSubtotal="1"/>
        </references>
      </pivotArea>
    </format>
    <format dxfId="1551">
      <pivotArea dataOnly="0" labelOnly="1" outline="0" fieldPosition="0">
        <references count="2">
          <reference field="4" count="1" selected="0">
            <x v="0"/>
          </reference>
          <reference field="5" count="5">
            <x v="0"/>
            <x v="3"/>
            <x v="16"/>
            <x v="17"/>
            <x v="28"/>
          </reference>
        </references>
      </pivotArea>
    </format>
    <format dxfId="1550">
      <pivotArea dataOnly="0" labelOnly="1" outline="0" fieldPosition="0">
        <references count="2">
          <reference field="4" count="1" selected="0">
            <x v="1"/>
          </reference>
          <reference field="5" count="11">
            <x v="0"/>
            <x v="3"/>
            <x v="4"/>
            <x v="6"/>
            <x v="12"/>
            <x v="14"/>
            <x v="15"/>
            <x v="16"/>
            <x v="17"/>
            <x v="18"/>
            <x v="28"/>
          </reference>
        </references>
      </pivotArea>
    </format>
    <format dxfId="1549">
      <pivotArea dataOnly="0" labelOnly="1" outline="0" fieldPosition="0">
        <references count="2">
          <reference field="4" count="1" selected="0">
            <x v="2"/>
          </reference>
          <reference field="5" count="6">
            <x v="3"/>
            <x v="8"/>
            <x v="9"/>
            <x v="12"/>
            <x v="16"/>
            <x v="18"/>
          </reference>
        </references>
      </pivotArea>
    </format>
    <format dxfId="1548">
      <pivotArea dataOnly="0" labelOnly="1" outline="0" fieldPosition="0">
        <references count="2">
          <reference field="4" count="1" selected="0">
            <x v="5"/>
          </reference>
          <reference field="5" count="10">
            <x v="0"/>
            <x v="3"/>
            <x v="11"/>
            <x v="12"/>
            <x v="14"/>
            <x v="15"/>
            <x v="16"/>
            <x v="17"/>
            <x v="18"/>
            <x v="28"/>
          </reference>
        </references>
      </pivotArea>
    </format>
    <format dxfId="1547">
      <pivotArea outline="0" collapsedLevelsAreSubtotals="1" fieldPosition="0">
        <references count="1">
          <reference field="4" count="1" selected="0" defaultSubtotal="1">
            <x v="1"/>
          </reference>
        </references>
      </pivotArea>
    </format>
    <format dxfId="1546">
      <pivotArea dataOnly="0" labelOnly="1" outline="0" fieldPosition="0">
        <references count="1">
          <reference field="4" count="1" defaultSubtotal="1">
            <x v="1"/>
          </reference>
        </references>
      </pivotArea>
    </format>
    <format dxfId="1545">
      <pivotArea outline="0" collapsedLevelsAreSubtotals="1" fieldPosition="0">
        <references count="1">
          <reference field="4" count="1" selected="0" defaultSubtotal="1">
            <x v="2"/>
          </reference>
        </references>
      </pivotArea>
    </format>
    <format dxfId="1544">
      <pivotArea dataOnly="0" labelOnly="1" outline="0" fieldPosition="0">
        <references count="1">
          <reference field="4" count="1" defaultSubtotal="1">
            <x v="2"/>
          </reference>
        </references>
      </pivotArea>
    </format>
    <format dxfId="1543">
      <pivotArea outline="0" collapsedLevelsAreSubtotals="1" fieldPosition="0">
        <references count="1">
          <reference field="4" count="1" selected="0" defaultSubtotal="1">
            <x v="3"/>
          </reference>
        </references>
      </pivotArea>
    </format>
    <format dxfId="1542">
      <pivotArea dataOnly="0" labelOnly="1" outline="0" fieldPosition="0">
        <references count="1">
          <reference field="4" count="1" defaultSubtotal="1">
            <x v="3"/>
          </reference>
        </references>
      </pivotArea>
    </format>
    <format dxfId="1541">
      <pivotArea grandRow="1" outline="0" collapsedLevelsAreSubtotals="1" fieldPosition="0"/>
    </format>
    <format dxfId="1540">
      <pivotArea dataOnly="0" labelOnly="1" grandRow="1" outline="0" fieldPosition="0"/>
    </format>
    <format dxfId="1539">
      <pivotArea type="origin" dataOnly="0" labelOnly="1" outline="0" fieldPosition="0"/>
    </format>
    <format dxfId="1538">
      <pivotArea type="topRight" dataOnly="0" labelOnly="1" outline="0" fieldPosition="0"/>
    </format>
    <format dxfId="1537">
      <pivotArea dataOnly="0" labelOnly="1" outline="0" fieldPosition="0">
        <references count="1">
          <reference field="20" count="0"/>
        </references>
      </pivotArea>
    </format>
    <format dxfId="1536">
      <pivotArea dataOnly="0" labelOnly="1" grandCol="1" outline="0" fieldPosition="0"/>
    </format>
    <format dxfId="1535">
      <pivotArea type="origin" dataOnly="0" labelOnly="1" outline="0" fieldPosition="0"/>
    </format>
    <format dxfId="1534">
      <pivotArea dataOnly="0" labelOnly="1" outline="0" fieldPosition="0">
        <references count="1">
          <reference field="20" count="0"/>
        </references>
      </pivotArea>
    </format>
    <format dxfId="1533">
      <pivotArea dataOnly="0" labelOnly="1" grandCol="1" outline="0" fieldPosition="0"/>
    </format>
    <format dxfId="1532">
      <pivotArea outline="0" collapsedLevelsAreSubtotals="1" fieldPosition="0">
        <references count="2">
          <reference field="4" count="1" selected="0">
            <x v="0"/>
          </reference>
          <reference field="5" count="9" selected="0">
            <x v="0"/>
            <x v="3"/>
            <x v="11"/>
            <x v="12"/>
            <x v="14"/>
            <x v="15"/>
            <x v="16"/>
            <x v="17"/>
            <x v="28"/>
          </reference>
        </references>
      </pivotArea>
    </format>
    <format dxfId="1531">
      <pivotArea dataOnly="0" labelOnly="1" outline="0" fieldPosition="0">
        <references count="1">
          <reference field="4" count="1">
            <x v="0"/>
          </reference>
        </references>
      </pivotArea>
    </format>
    <format dxfId="1530">
      <pivotArea dataOnly="0" labelOnly="1" outline="0" fieldPosition="0">
        <references count="2">
          <reference field="4" count="1" selected="0">
            <x v="0"/>
          </reference>
          <reference field="5" count="9">
            <x v="0"/>
            <x v="3"/>
            <x v="11"/>
            <x v="12"/>
            <x v="14"/>
            <x v="15"/>
            <x v="16"/>
            <x v="17"/>
            <x v="28"/>
          </reference>
        </references>
      </pivotArea>
    </format>
    <format dxfId="1529">
      <pivotArea dataOnly="0" labelOnly="1" outline="0" fieldPosition="0">
        <references count="1">
          <reference field="4" count="1">
            <x v="0"/>
          </reference>
        </references>
      </pivotArea>
    </format>
    <format dxfId="1528">
      <pivotArea outline="0" collapsedLevelsAreSubtotals="1" fieldPosition="0">
        <references count="1">
          <reference field="4" count="1" selected="0" defaultSubtotal="1">
            <x v="0"/>
          </reference>
        </references>
      </pivotArea>
    </format>
    <format dxfId="1527">
      <pivotArea dataOnly="0" labelOnly="1" outline="0" fieldPosition="0">
        <references count="1">
          <reference field="4" count="1" defaultSubtotal="1">
            <x v="0"/>
          </reference>
        </references>
      </pivotArea>
    </format>
    <format dxfId="1526">
      <pivotArea outline="0" collapsedLevelsAreSubtotals="1" fieldPosition="0">
        <references count="2">
          <reference field="4" count="1" selected="0">
            <x v="1"/>
          </reference>
          <reference field="5" count="9" selected="0">
            <x v="0"/>
            <x v="3"/>
            <x v="4"/>
            <x v="6"/>
            <x v="12"/>
            <x v="15"/>
            <x v="16"/>
            <x v="17"/>
            <x v="18"/>
          </reference>
        </references>
      </pivotArea>
    </format>
    <format dxfId="1525">
      <pivotArea dataOnly="0" labelOnly="1" outline="0" fieldPosition="0">
        <references count="1">
          <reference field="4" count="1">
            <x v="1"/>
          </reference>
        </references>
      </pivotArea>
    </format>
    <format dxfId="1524">
      <pivotArea dataOnly="0" labelOnly="1" outline="0" fieldPosition="0">
        <references count="2">
          <reference field="4" count="1" selected="0">
            <x v="1"/>
          </reference>
          <reference field="5" count="9">
            <x v="0"/>
            <x v="3"/>
            <x v="4"/>
            <x v="6"/>
            <x v="12"/>
            <x v="15"/>
            <x v="16"/>
            <x v="17"/>
            <x v="18"/>
          </reference>
        </references>
      </pivotArea>
    </format>
    <format dxfId="1523">
      <pivotArea outline="0" collapsedLevelsAreSubtotals="1" fieldPosition="0">
        <references count="2">
          <reference field="4" count="1" selected="0">
            <x v="1"/>
          </reference>
          <reference field="5" count="9" selected="0">
            <x v="0"/>
            <x v="3"/>
            <x v="4"/>
            <x v="6"/>
            <x v="12"/>
            <x v="15"/>
            <x v="16"/>
            <x v="17"/>
            <x v="18"/>
          </reference>
        </references>
      </pivotArea>
    </format>
    <format dxfId="1522">
      <pivotArea dataOnly="0" labelOnly="1" outline="0" fieldPosition="0">
        <references count="1">
          <reference field="4" count="1">
            <x v="1"/>
          </reference>
        </references>
      </pivotArea>
    </format>
    <format dxfId="1521">
      <pivotArea dataOnly="0" labelOnly="1" outline="0" fieldPosition="0">
        <references count="2">
          <reference field="4" count="1" selected="0">
            <x v="1"/>
          </reference>
          <reference field="5" count="9">
            <x v="0"/>
            <x v="3"/>
            <x v="4"/>
            <x v="6"/>
            <x v="12"/>
            <x v="15"/>
            <x v="16"/>
            <x v="17"/>
            <x v="18"/>
          </reference>
        </references>
      </pivotArea>
    </format>
    <format dxfId="1520">
      <pivotArea outline="0" collapsedLevelsAreSubtotals="1" fieldPosition="0">
        <references count="2">
          <reference field="4" count="1" selected="0">
            <x v="2"/>
          </reference>
          <reference field="5" count="6" selected="0">
            <x v="0"/>
            <x v="9"/>
            <x v="12"/>
            <x v="16"/>
            <x v="18"/>
            <x v="27"/>
          </reference>
        </references>
      </pivotArea>
    </format>
    <format dxfId="1519">
      <pivotArea dataOnly="0" labelOnly="1" outline="0" fieldPosition="0">
        <references count="1">
          <reference field="4" count="1">
            <x v="2"/>
          </reference>
        </references>
      </pivotArea>
    </format>
    <format dxfId="1518">
      <pivotArea dataOnly="0" labelOnly="1" outline="0" fieldPosition="0">
        <references count="2">
          <reference field="4" count="1" selected="0">
            <x v="2"/>
          </reference>
          <reference field="5" count="6">
            <x v="0"/>
            <x v="9"/>
            <x v="12"/>
            <x v="16"/>
            <x v="18"/>
            <x v="27"/>
          </reference>
        </references>
      </pivotArea>
    </format>
    <format dxfId="1517">
      <pivotArea outline="0" collapsedLevelsAreSubtotals="1" fieldPosition="0">
        <references count="2">
          <reference field="4" count="1" selected="0">
            <x v="3"/>
          </reference>
          <reference field="5" count="3" selected="0">
            <x v="3"/>
            <x v="12"/>
            <x v="14"/>
          </reference>
        </references>
      </pivotArea>
    </format>
    <format dxfId="1516">
      <pivotArea dataOnly="0" labelOnly="1" outline="0" fieldPosition="0">
        <references count="1">
          <reference field="4" count="1">
            <x v="2"/>
          </reference>
        </references>
      </pivotArea>
    </format>
    <format dxfId="1515">
      <pivotArea outline="0" collapsedLevelsAreSubtotals="1" fieldPosition="0">
        <references count="2">
          <reference field="4" count="1" selected="0">
            <x v="2"/>
          </reference>
          <reference field="5" count="6" selected="0">
            <x v="0"/>
            <x v="9"/>
            <x v="12"/>
            <x v="16"/>
            <x v="18"/>
            <x v="27"/>
          </reference>
        </references>
      </pivotArea>
    </format>
    <format dxfId="1514">
      <pivotArea dataOnly="0" labelOnly="1" outline="0" fieldPosition="0">
        <references count="1">
          <reference field="4" count="1">
            <x v="2"/>
          </reference>
        </references>
      </pivotArea>
    </format>
    <format dxfId="1513">
      <pivotArea dataOnly="0" labelOnly="1" outline="0" fieldPosition="0">
        <references count="2">
          <reference field="4" count="1" selected="0">
            <x v="2"/>
          </reference>
          <reference field="5" count="6">
            <x v="0"/>
            <x v="9"/>
            <x v="12"/>
            <x v="16"/>
            <x v="18"/>
            <x v="27"/>
          </reference>
        </references>
      </pivotArea>
    </format>
    <format dxfId="1512">
      <pivotArea outline="0" collapsedLevelsAreSubtotals="1" fieldPosition="0">
        <references count="2">
          <reference field="4" count="1" selected="0">
            <x v="3"/>
          </reference>
          <reference field="5" count="3" selected="0">
            <x v="3"/>
            <x v="12"/>
            <x v="14"/>
          </reference>
        </references>
      </pivotArea>
    </format>
    <format dxfId="1511">
      <pivotArea dataOnly="0" labelOnly="1" outline="0" fieldPosition="0">
        <references count="1">
          <reference field="4" count="1">
            <x v="3"/>
          </reference>
        </references>
      </pivotArea>
    </format>
    <format dxfId="1510">
      <pivotArea dataOnly="0" labelOnly="1" outline="0" fieldPosition="0">
        <references count="2">
          <reference field="4" count="1" selected="0">
            <x v="3"/>
          </reference>
          <reference field="5" count="3">
            <x v="3"/>
            <x v="12"/>
            <x v="14"/>
          </reference>
        </references>
      </pivotArea>
    </format>
    <format dxfId="1509">
      <pivotArea outline="0" collapsedLevelsAreSubtotals="1" fieldPosition="0">
        <references count="2">
          <reference field="4" count="1" selected="0">
            <x v="4"/>
          </reference>
          <reference field="5" count="4" selected="0">
            <x v="6"/>
            <x v="8"/>
            <x v="9"/>
            <x v="28"/>
          </reference>
        </references>
      </pivotArea>
    </format>
    <format dxfId="1508">
      <pivotArea dataOnly="0" labelOnly="1" outline="0" fieldPosition="0">
        <references count="1">
          <reference field="4" count="1">
            <x v="4"/>
          </reference>
        </references>
      </pivotArea>
    </format>
    <format dxfId="1507">
      <pivotArea dataOnly="0" labelOnly="1" outline="0" fieldPosition="0">
        <references count="2">
          <reference field="4" count="1" selected="0">
            <x v="4"/>
          </reference>
          <reference field="5" count="4">
            <x v="6"/>
            <x v="8"/>
            <x v="9"/>
            <x v="28"/>
          </reference>
        </references>
      </pivotArea>
    </format>
    <format dxfId="1506">
      <pivotArea outline="0" collapsedLevelsAreSubtotals="1" fieldPosition="0">
        <references count="2">
          <reference field="4" count="1" selected="0">
            <x v="2"/>
          </reference>
          <reference field="5" count="6" selected="0">
            <x v="0"/>
            <x v="9"/>
            <x v="12"/>
            <x v="16"/>
            <x v="18"/>
            <x v="27"/>
          </reference>
        </references>
      </pivotArea>
    </format>
    <format dxfId="1505">
      <pivotArea dataOnly="0" labelOnly="1" outline="0" fieldPosition="0">
        <references count="1">
          <reference field="4" count="1">
            <x v="2"/>
          </reference>
        </references>
      </pivotArea>
    </format>
    <format dxfId="1504">
      <pivotArea dataOnly="0" labelOnly="1" outline="0" fieldPosition="0">
        <references count="2">
          <reference field="4" count="1" selected="0">
            <x v="2"/>
          </reference>
          <reference field="5" count="6">
            <x v="0"/>
            <x v="9"/>
            <x v="12"/>
            <x v="16"/>
            <x v="18"/>
            <x v="27"/>
          </reference>
        </references>
      </pivotArea>
    </format>
    <format dxfId="1503">
      <pivotArea outline="0" collapsedLevelsAreSubtotals="1" fieldPosition="0">
        <references count="2">
          <reference field="4" count="1" selected="0">
            <x v="3"/>
          </reference>
          <reference field="5" count="3" selected="0">
            <x v="3"/>
            <x v="12"/>
            <x v="14"/>
          </reference>
        </references>
      </pivotArea>
    </format>
    <format dxfId="1502">
      <pivotArea dataOnly="0" labelOnly="1" outline="0" fieldPosition="0">
        <references count="1">
          <reference field="4" count="1">
            <x v="3"/>
          </reference>
        </references>
      </pivotArea>
    </format>
    <format dxfId="1501">
      <pivotArea outline="0" collapsedLevelsAreSubtotals="1" fieldPosition="0">
        <references count="2">
          <reference field="4" count="1" selected="0">
            <x v="4"/>
          </reference>
          <reference field="5" count="4" selected="0">
            <x v="6"/>
            <x v="8"/>
            <x v="9"/>
            <x v="28"/>
          </reference>
        </references>
      </pivotArea>
    </format>
    <format dxfId="1500">
      <pivotArea dataOnly="0" labelOnly="1" outline="0" fieldPosition="0">
        <references count="1">
          <reference field="4" count="1">
            <x v="4"/>
          </reference>
        </references>
      </pivotArea>
    </format>
    <format dxfId="1499">
      <pivotArea dataOnly="0" labelOnly="1" outline="0" fieldPosition="0">
        <references count="2">
          <reference field="4" count="1" selected="0">
            <x v="4"/>
          </reference>
          <reference field="5" count="4">
            <x v="6"/>
            <x v="8"/>
            <x v="9"/>
            <x v="28"/>
          </reference>
        </references>
      </pivotArea>
    </format>
    <format dxfId="1498">
      <pivotArea outline="0" collapsedLevelsAreSubtotals="1" fieldPosition="0">
        <references count="1">
          <reference field="4" count="1" selected="0" defaultSubtotal="1">
            <x v="2"/>
          </reference>
        </references>
      </pivotArea>
    </format>
    <format dxfId="1497">
      <pivotArea outline="0" collapsedLevelsAreSubtotals="1" fieldPosition="0">
        <references count="1">
          <reference field="4" count="1" selected="0" defaultSubtotal="1">
            <x v="3"/>
          </reference>
        </references>
      </pivotArea>
    </format>
    <format dxfId="1496">
      <pivotArea dataOnly="0" labelOnly="1" outline="0" fieldPosition="0">
        <references count="1">
          <reference field="4" count="1" defaultSubtotal="1">
            <x v="3"/>
          </reference>
        </references>
      </pivotArea>
    </format>
    <format dxfId="1495">
      <pivotArea outline="0" collapsedLevelsAreSubtotals="1" fieldPosition="0">
        <references count="1">
          <reference field="4" count="1" selected="0" defaultSubtotal="1">
            <x v="5"/>
          </reference>
        </references>
      </pivotArea>
    </format>
    <format dxfId="1494">
      <pivotArea dataOnly="0" labelOnly="1" outline="0" fieldPosition="0">
        <references count="1">
          <reference field="4" count="1">
            <x v="5"/>
          </reference>
        </references>
      </pivotArea>
    </format>
    <format dxfId="1493">
      <pivotArea dataOnly="0" labelOnly="1" outline="0" fieldPosition="0">
        <references count="1">
          <reference field="4" count="1" defaultSubtotal="1">
            <x v="5"/>
          </reference>
        </references>
      </pivotArea>
    </format>
    <format dxfId="1492">
      <pivotArea outline="0" collapsedLevelsAreSubtotals="1" fieldPosition="0">
        <references count="1">
          <reference field="4" count="1" selected="0" defaultSubtotal="1">
            <x v="5"/>
          </reference>
        </references>
      </pivotArea>
    </format>
    <format dxfId="1491">
      <pivotArea dataOnly="0" labelOnly="1" outline="0" fieldPosition="0">
        <references count="1">
          <reference field="4" count="1">
            <x v="5"/>
          </reference>
        </references>
      </pivotArea>
    </format>
    <format dxfId="1490">
      <pivotArea dataOnly="0" labelOnly="1" outline="0" fieldPosition="0">
        <references count="1">
          <reference field="4" count="1" defaultSubtotal="1">
            <x v="5"/>
          </reference>
        </references>
      </pivotArea>
    </format>
    <format dxfId="1489">
      <pivotArea outline="0" collapsedLevelsAreSubtotals="1" fieldPosition="0">
        <references count="1">
          <reference field="4" count="1" selected="0" defaultSubtotal="1">
            <x v="4"/>
          </reference>
        </references>
      </pivotArea>
    </format>
    <format dxfId="1488">
      <pivotArea grandRow="1" outline="0" collapsedLevelsAreSubtotals="1" fieldPosition="0"/>
    </format>
    <format dxfId="1487">
      <pivotArea dataOnly="0" labelOnly="1" grandRow="1" outline="0" fieldPosition="0"/>
    </format>
    <format dxfId="1486">
      <pivotArea outline="0" collapsedLevelsAreSubtotals="1" fieldPosition="0">
        <references count="1">
          <reference field="4" count="1" selected="0" defaultSubtotal="1">
            <x v="4"/>
          </reference>
        </references>
      </pivotArea>
    </format>
    <format dxfId="1485">
      <pivotArea outline="0" collapsedLevelsAreSubtotals="1" fieldPosition="0">
        <references count="2">
          <reference field="4" count="1" selected="0">
            <x v="0"/>
          </reference>
          <reference field="5" count="7" selected="0">
            <x v="0"/>
            <x v="3"/>
            <x v="4"/>
            <x v="12"/>
            <x v="16"/>
            <x v="17"/>
            <x v="18"/>
          </reference>
        </references>
      </pivotArea>
    </format>
    <format dxfId="1484">
      <pivotArea dataOnly="0" labelOnly="1" outline="0" fieldPosition="0">
        <references count="1">
          <reference field="4" count="1">
            <x v="0"/>
          </reference>
        </references>
      </pivotArea>
    </format>
    <format dxfId="1483">
      <pivotArea dataOnly="0" labelOnly="1" outline="0" fieldPosition="0">
        <references count="2">
          <reference field="4" count="1" selected="0">
            <x v="0"/>
          </reference>
          <reference field="5" count="7">
            <x v="0"/>
            <x v="3"/>
            <x v="4"/>
            <x v="12"/>
            <x v="16"/>
            <x v="17"/>
            <x v="18"/>
          </reference>
        </references>
      </pivotArea>
    </format>
    <format dxfId="1482">
      <pivotArea outline="0" collapsedLevelsAreSubtotals="1" fieldPosition="0">
        <references count="2">
          <reference field="4" count="1" selected="0">
            <x v="1"/>
          </reference>
          <reference field="5" count="11" selected="0">
            <x v="2"/>
            <x v="3"/>
            <x v="4"/>
            <x v="6"/>
            <x v="12"/>
            <x v="15"/>
            <x v="16"/>
            <x v="17"/>
            <x v="18"/>
            <x v="27"/>
            <x v="28"/>
          </reference>
        </references>
      </pivotArea>
    </format>
    <format dxfId="1481">
      <pivotArea dataOnly="0" labelOnly="1" outline="0" fieldPosition="0">
        <references count="2">
          <reference field="4" count="1" selected="0">
            <x v="1"/>
          </reference>
          <reference field="5" count="11">
            <x v="2"/>
            <x v="3"/>
            <x v="4"/>
            <x v="6"/>
            <x v="12"/>
            <x v="15"/>
            <x v="16"/>
            <x v="17"/>
            <x v="18"/>
            <x v="27"/>
            <x v="28"/>
          </reference>
        </references>
      </pivotArea>
    </format>
    <format dxfId="1480">
      <pivotArea outline="0" collapsedLevelsAreSubtotals="1" fieldPosition="0">
        <references count="2">
          <reference field="4" count="1" selected="0">
            <x v="2"/>
          </reference>
          <reference field="5" count="9" selected="0">
            <x v="0"/>
            <x v="3"/>
            <x v="6"/>
            <x v="8"/>
            <x v="9"/>
            <x v="11"/>
            <x v="12"/>
            <x v="16"/>
            <x v="18"/>
          </reference>
        </references>
      </pivotArea>
    </format>
    <format dxfId="1479">
      <pivotArea dataOnly="0" labelOnly="1" outline="0" fieldPosition="0">
        <references count="2">
          <reference field="4" count="1" selected="0">
            <x v="2"/>
          </reference>
          <reference field="5" count="9">
            <x v="0"/>
            <x v="3"/>
            <x v="6"/>
            <x v="8"/>
            <x v="9"/>
            <x v="11"/>
            <x v="12"/>
            <x v="16"/>
            <x v="18"/>
          </reference>
        </references>
      </pivotArea>
    </format>
    <format dxfId="1478">
      <pivotArea outline="0" collapsedLevelsAreSubtotals="1" fieldPosition="0">
        <references count="2">
          <reference field="4" count="1" selected="0">
            <x v="3"/>
          </reference>
          <reference field="5" count="4" selected="0">
            <x v="3"/>
            <x v="9"/>
            <x v="12"/>
            <x v="14"/>
          </reference>
        </references>
      </pivotArea>
    </format>
    <format dxfId="1477">
      <pivotArea dataOnly="0" labelOnly="1" outline="0" fieldPosition="0">
        <references count="2">
          <reference field="4" count="1" selected="0">
            <x v="3"/>
          </reference>
          <reference field="5" count="4">
            <x v="3"/>
            <x v="9"/>
            <x v="12"/>
            <x v="14"/>
          </reference>
        </references>
      </pivotArea>
    </format>
    <format dxfId="1476">
      <pivotArea outline="0" collapsedLevelsAreSubtotals="1" fieldPosition="0">
        <references count="2">
          <reference field="4" count="1" selected="0">
            <x v="4"/>
          </reference>
          <reference field="5" count="7" selected="0">
            <x v="0"/>
            <x v="4"/>
            <x v="6"/>
            <x v="8"/>
            <x v="9"/>
            <x v="25"/>
            <x v="27"/>
          </reference>
        </references>
      </pivotArea>
    </format>
    <format dxfId="1475">
      <pivotArea dataOnly="0" labelOnly="1" outline="0" fieldPosition="0">
        <references count="2">
          <reference field="4" count="1" selected="0">
            <x v="4"/>
          </reference>
          <reference field="5" count="7">
            <x v="0"/>
            <x v="4"/>
            <x v="6"/>
            <x v="8"/>
            <x v="9"/>
            <x v="25"/>
            <x v="27"/>
          </reference>
        </references>
      </pivotArea>
    </format>
    <format dxfId="1474">
      <pivotArea dataOnly="0" labelOnly="1" outline="0" fieldPosition="0">
        <references count="1">
          <reference field="20" count="1">
            <x v="0"/>
          </reference>
        </references>
      </pivotArea>
    </format>
    <format dxfId="1473">
      <pivotArea type="topRight" dataOnly="0" labelOnly="1" outline="0" fieldPosition="0"/>
    </format>
    <format dxfId="1472">
      <pivotArea type="topRight" dataOnly="0" labelOnly="1" outline="0" fieldPosition="0"/>
    </format>
    <format dxfId="1471">
      <pivotArea outline="0" collapsedLevelsAreSubtotals="1" fieldPosition="0">
        <references count="1">
          <reference field="4" count="0" selected="0" defaultSubtotal="1"/>
        </references>
      </pivotArea>
    </format>
    <format dxfId="1470">
      <pivotArea dataOnly="0" labelOnly="1" outline="0" fieldPosition="0">
        <references count="1">
          <reference field="4" count="0"/>
        </references>
      </pivotArea>
    </format>
    <format dxfId="1469">
      <pivotArea dataOnly="0" labelOnly="1" outline="0" fieldPosition="0">
        <references count="1">
          <reference field="4" count="0" defaultSubtotal="1"/>
        </references>
      </pivotArea>
    </format>
    <format dxfId="1468">
      <pivotArea dataOnly="0" labelOnly="1" outline="0" fieldPosition="0">
        <references count="2">
          <reference field="4" count="1" selected="0">
            <x v="0"/>
          </reference>
          <reference field="5" count="9">
            <x v="0"/>
            <x v="3"/>
            <x v="4"/>
            <x v="11"/>
            <x v="12"/>
            <x v="14"/>
            <x v="15"/>
            <x v="16"/>
            <x v="17"/>
          </reference>
        </references>
      </pivotArea>
    </format>
    <format dxfId="1467">
      <pivotArea dataOnly="0" labelOnly="1" outline="0" fieldPosition="0">
        <references count="2">
          <reference field="4" count="1" selected="0">
            <x v="1"/>
          </reference>
          <reference field="5" count="12">
            <x v="0"/>
            <x v="2"/>
            <x v="3"/>
            <x v="4"/>
            <x v="6"/>
            <x v="11"/>
            <x v="12"/>
            <x v="14"/>
            <x v="15"/>
            <x v="16"/>
            <x v="17"/>
            <x v="18"/>
          </reference>
        </references>
      </pivotArea>
    </format>
    <format dxfId="1466">
      <pivotArea dataOnly="0" labelOnly="1" outline="0" fieldPosition="0">
        <references count="2">
          <reference field="4" count="1" selected="0">
            <x v="2"/>
          </reference>
          <reference field="5" count="10">
            <x v="0"/>
            <x v="3"/>
            <x v="6"/>
            <x v="8"/>
            <x v="9"/>
            <x v="11"/>
            <x v="12"/>
            <x v="14"/>
            <x v="16"/>
            <x v="18"/>
          </reference>
        </references>
      </pivotArea>
    </format>
    <format dxfId="1465">
      <pivotArea dataOnly="0" labelOnly="1" outline="0" fieldPosition="0">
        <references count="2">
          <reference field="4" count="1" selected="0">
            <x v="3"/>
          </reference>
          <reference field="5" count="4">
            <x v="2"/>
            <x v="3"/>
            <x v="12"/>
            <x v="14"/>
          </reference>
        </references>
      </pivotArea>
    </format>
    <format dxfId="1464">
      <pivotArea dataOnly="0" labelOnly="1" outline="0" fieldPosition="0">
        <references count="2">
          <reference field="4" count="1" selected="0">
            <x v="5"/>
          </reference>
          <reference field="5" count="14">
            <x v="0"/>
            <x v="2"/>
            <x v="3"/>
            <x v="4"/>
            <x v="6"/>
            <x v="11"/>
            <x v="12"/>
            <x v="14"/>
            <x v="15"/>
            <x v="16"/>
            <x v="17"/>
            <x v="18"/>
            <x v="27"/>
            <x v="28"/>
          </reference>
        </references>
      </pivotArea>
    </format>
    <format dxfId="1463">
      <pivotArea outline="0" collapsedLevelsAreSubtotals="1" fieldPosition="0">
        <references count="2">
          <reference field="4" count="1" selected="0">
            <x v="2"/>
          </reference>
          <reference field="5" count="3" selected="0">
            <x v="14"/>
            <x v="16"/>
            <x v="18"/>
          </reference>
        </references>
      </pivotArea>
    </format>
    <format dxfId="1462">
      <pivotArea dataOnly="0" labelOnly="1" outline="0" fieldPosition="0">
        <references count="2">
          <reference field="4" count="1" selected="0">
            <x v="2"/>
          </reference>
          <reference field="5" count="3">
            <x v="14"/>
            <x v="16"/>
            <x v="18"/>
          </reference>
        </references>
      </pivotArea>
    </format>
    <format dxfId="1461">
      <pivotArea outline="0" collapsedLevelsAreSubtotals="1" fieldPosition="0">
        <references count="2">
          <reference field="4" count="1" selected="0">
            <x v="3"/>
          </reference>
          <reference field="5" count="4" selected="0">
            <x v="2"/>
            <x v="3"/>
            <x v="12"/>
            <x v="14"/>
          </reference>
        </references>
      </pivotArea>
    </format>
    <format dxfId="1460">
      <pivotArea dataOnly="0" labelOnly="1" outline="0" fieldPosition="0">
        <references count="1">
          <reference field="4" count="1">
            <x v="3"/>
          </reference>
        </references>
      </pivotArea>
    </format>
    <format dxfId="1459">
      <pivotArea dataOnly="0" labelOnly="1" outline="0" fieldPosition="0">
        <references count="2">
          <reference field="4" count="1" selected="0">
            <x v="3"/>
          </reference>
          <reference field="5" count="4">
            <x v="2"/>
            <x v="3"/>
            <x v="12"/>
            <x v="14"/>
          </reference>
        </references>
      </pivotArea>
    </format>
    <format dxfId="1458">
      <pivotArea dataOnly="0" labelOnly="1" outline="0" fieldPosition="0">
        <references count="2">
          <reference field="4" count="1" selected="0">
            <x v="5"/>
          </reference>
          <reference field="5" count="14">
            <x v="0"/>
            <x v="2"/>
            <x v="3"/>
            <x v="4"/>
            <x v="6"/>
            <x v="11"/>
            <x v="12"/>
            <x v="14"/>
            <x v="15"/>
            <x v="16"/>
            <x v="17"/>
            <x v="18"/>
            <x v="27"/>
            <x v="28"/>
          </reference>
        </references>
      </pivotArea>
    </format>
    <format dxfId="1457">
      <pivotArea outline="0" collapsedLevelsAreSubtotals="1" fieldPosition="0">
        <references count="1">
          <reference field="4" count="1" selected="0" defaultSubtotal="1">
            <x v="4"/>
          </reference>
        </references>
      </pivotArea>
    </format>
    <format dxfId="1456">
      <pivotArea dataOnly="0" labelOnly="1" outline="0" fieldPosition="0">
        <references count="1">
          <reference field="4" count="1" defaultSubtotal="1">
            <x v="4"/>
          </reference>
        </references>
      </pivotArea>
    </format>
    <format dxfId="1455">
      <pivotArea outline="0" collapsedLevelsAreSubtotals="1" fieldPosition="0">
        <references count="1">
          <reference field="4" count="1" selected="0" defaultSubtotal="1">
            <x v="3"/>
          </reference>
        </references>
      </pivotArea>
    </format>
    <format dxfId="1454">
      <pivotArea dataOnly="0" labelOnly="1" outline="0" fieldPosition="0">
        <references count="1">
          <reference field="4" count="1" defaultSubtotal="1">
            <x v="3"/>
          </reference>
        </references>
      </pivotArea>
    </format>
    <format dxfId="1453">
      <pivotArea outline="0" collapsedLevelsAreSubtotals="1" fieldPosition="0">
        <references count="1">
          <reference field="4" count="1" selected="0" defaultSubtotal="1">
            <x v="2"/>
          </reference>
        </references>
      </pivotArea>
    </format>
    <format dxfId="1452">
      <pivotArea outline="0" collapsedLevelsAreSubtotals="1" fieldPosition="0">
        <references count="1">
          <reference field="4" count="1" selected="0" defaultSubtotal="1">
            <x v="4"/>
          </reference>
        </references>
      </pivotArea>
    </format>
    <format dxfId="1451">
      <pivotArea outline="0" collapsedLevelsAreSubtotals="1" fieldPosition="0">
        <references count="1">
          <reference field="4" count="1" selected="0" defaultSubtotal="1">
            <x v="4"/>
          </reference>
        </references>
      </pivotArea>
    </format>
    <format dxfId="1450">
      <pivotArea outline="0" collapsedLevelsAreSubtotals="1" fieldPosition="0">
        <references count="1">
          <reference field="4" count="1" selected="0" defaultSubtotal="1">
            <x v="4"/>
          </reference>
        </references>
      </pivotArea>
    </format>
    <format dxfId="1449">
      <pivotArea dataOnly="0" labelOnly="1" outline="0" fieldPosition="0">
        <references count="1">
          <reference field="4" count="1" defaultSubtotal="1">
            <x v="4"/>
          </reference>
        </references>
      </pivotArea>
    </format>
    <format dxfId="1448">
      <pivotArea outline="0" collapsedLevelsAreSubtotals="1" fieldPosition="0">
        <references count="1">
          <reference field="4" count="1" selected="0" defaultSubtotal="1">
            <x v="3"/>
          </reference>
        </references>
      </pivotArea>
    </format>
    <format dxfId="1447">
      <pivotArea dataOnly="0" labelOnly="1" outline="0" fieldPosition="0">
        <references count="1">
          <reference field="4" count="1" defaultSubtotal="1">
            <x v="3"/>
          </reference>
        </references>
      </pivotArea>
    </format>
    <format dxfId="1446">
      <pivotArea outline="0" collapsedLevelsAreSubtotals="1" fieldPosition="0">
        <references count="1">
          <reference field="4" count="1" selected="0" defaultSubtotal="1">
            <x v="2"/>
          </reference>
        </references>
      </pivotArea>
    </format>
    <format dxfId="1445">
      <pivotArea dataOnly="0" labelOnly="1" outline="0" fieldPosition="0">
        <references count="1">
          <reference field="4" count="1" defaultSubtotal="1">
            <x v="2"/>
          </reference>
        </references>
      </pivotArea>
    </format>
    <format dxfId="1444">
      <pivotArea outline="0" collapsedLevelsAreSubtotals="1" fieldPosition="0">
        <references count="1">
          <reference field="4" count="1" selected="0" defaultSubtotal="1">
            <x v="1"/>
          </reference>
        </references>
      </pivotArea>
    </format>
    <format dxfId="1443">
      <pivotArea dataOnly="0" labelOnly="1" outline="0" fieldPosition="0">
        <references count="1">
          <reference field="4" count="1" defaultSubtotal="1">
            <x v="1"/>
          </reference>
        </references>
      </pivotArea>
    </format>
    <format dxfId="1442">
      <pivotArea outline="0" collapsedLevelsAreSubtotals="1" fieldPosition="0">
        <references count="1">
          <reference field="4" count="1" selected="0" defaultSubtotal="1">
            <x v="0"/>
          </reference>
        </references>
      </pivotArea>
    </format>
    <format dxfId="1441">
      <pivotArea dataOnly="0" labelOnly="1" outline="0" fieldPosition="0">
        <references count="1">
          <reference field="4" count="1" defaultSubtotal="1">
            <x v="0"/>
          </reference>
        </references>
      </pivotArea>
    </format>
    <format dxfId="1440">
      <pivotArea dataOnly="0" labelOnly="1" outline="0" offset="IV6" fieldPosition="0">
        <references count="1">
          <reference field="4" count="1">
            <x v="0"/>
          </reference>
        </references>
      </pivotArea>
    </format>
    <format dxfId="1439">
      <pivotArea outline="0" collapsedLevelsAreSubtotals="1" fieldPosition="0">
        <references count="2">
          <reference field="4" count="1" selected="0">
            <x v="1"/>
          </reference>
          <reference field="5" count="2" selected="0">
            <x v="8"/>
            <x v="9"/>
          </reference>
        </references>
      </pivotArea>
    </format>
    <format dxfId="1438">
      <pivotArea dataOnly="0" labelOnly="1" outline="0" fieldPosition="0">
        <references count="2">
          <reference field="4" count="1" selected="0">
            <x v="1"/>
          </reference>
          <reference field="5" count="2">
            <x v="8"/>
            <x v="9"/>
          </reference>
        </references>
      </pivotArea>
    </format>
    <format dxfId="1437">
      <pivotArea dataOnly="0" labelOnly="1" outline="0" fieldPosition="0">
        <references count="2">
          <reference field="4" count="1" selected="0">
            <x v="2"/>
          </reference>
          <reference field="5" count="1">
            <x v="17"/>
          </reference>
        </references>
      </pivotArea>
    </format>
    <format dxfId="1436">
      <pivotArea outline="0" collapsedLevelsAreSubtotals="1" fieldPosition="0">
        <references count="2">
          <reference field="4" count="1" selected="0">
            <x v="4"/>
          </reference>
          <reference field="5" count="3" selected="0">
            <x v="11"/>
            <x v="25"/>
            <x v="27"/>
          </reference>
        </references>
      </pivotArea>
    </format>
    <format dxfId="1435">
      <pivotArea dataOnly="0" labelOnly="1" outline="0" fieldPosition="0">
        <references count="2">
          <reference field="4" count="1" selected="0">
            <x v="4"/>
          </reference>
          <reference field="5" count="3">
            <x v="11"/>
            <x v="25"/>
            <x v="27"/>
          </reference>
        </references>
      </pivotArea>
    </format>
    <format dxfId="1434">
      <pivotArea type="origin" dataOnly="0" labelOnly="1" outline="0" fieldPosition="0"/>
    </format>
    <format dxfId="1433">
      <pivotArea type="topRight" dataOnly="0" labelOnly="1" outline="0" fieldPosition="0"/>
    </format>
    <format dxfId="1432">
      <pivotArea dataOnly="0" labelOnly="1" grandCol="1" outline="0" fieldPosition="0"/>
    </format>
    <format dxfId="1431">
      <pivotArea type="origin" dataOnly="0" labelOnly="1" outline="0" fieldPosition="0"/>
    </format>
    <format dxfId="1430">
      <pivotArea type="topRight" dataOnly="0" labelOnly="1" outline="0" fieldPosition="0"/>
    </format>
    <format dxfId="1429">
      <pivotArea outline="0" collapsedLevelsAreSubtotals="1" fieldPosition="0">
        <references count="2">
          <reference field="4" count="1" selected="0">
            <x v="1"/>
          </reference>
          <reference field="5" count="11" selected="0">
            <x v="2"/>
            <x v="3"/>
            <x v="4"/>
            <x v="12"/>
            <x v="14"/>
            <x v="15"/>
            <x v="16"/>
            <x v="17"/>
            <x v="18"/>
            <x v="25"/>
            <x v="28"/>
          </reference>
        </references>
      </pivotArea>
    </format>
    <format dxfId="1428">
      <pivotArea outline="0" collapsedLevelsAreSubtotals="1" fieldPosition="0">
        <references count="2">
          <reference field="4" count="1" selected="0">
            <x v="1"/>
          </reference>
          <reference field="5" count="11" selected="0">
            <x v="2"/>
            <x v="3"/>
            <x v="4"/>
            <x v="12"/>
            <x v="14"/>
            <x v="15"/>
            <x v="16"/>
            <x v="17"/>
            <x v="18"/>
            <x v="25"/>
            <x v="28"/>
          </reference>
        </references>
      </pivotArea>
    </format>
    <format dxfId="1427">
      <pivotArea dataOnly="0" labelOnly="1" outline="0" fieldPosition="0">
        <references count="2">
          <reference field="4" count="1" selected="0">
            <x v="1"/>
          </reference>
          <reference field="5" count="11">
            <x v="2"/>
            <x v="3"/>
            <x v="4"/>
            <x v="12"/>
            <x v="14"/>
            <x v="15"/>
            <x v="16"/>
            <x v="17"/>
            <x v="18"/>
            <x v="25"/>
            <x v="28"/>
          </reference>
        </references>
      </pivotArea>
    </format>
    <format dxfId="1426">
      <pivotArea outline="0" collapsedLevelsAreSubtotals="1" fieldPosition="0">
        <references count="2">
          <reference field="4" count="1" selected="0">
            <x v="0"/>
          </reference>
          <reference field="5" count="10" selected="0">
            <x v="0"/>
            <x v="3"/>
            <x v="11"/>
            <x v="12"/>
            <x v="14"/>
            <x v="15"/>
            <x v="16"/>
            <x v="17"/>
            <x v="18"/>
            <x v="28"/>
          </reference>
        </references>
      </pivotArea>
    </format>
    <format dxfId="1425">
      <pivotArea dataOnly="0" labelOnly="1" outline="0" fieldPosition="0">
        <references count="1">
          <reference field="4" count="1">
            <x v="0"/>
          </reference>
        </references>
      </pivotArea>
    </format>
    <format dxfId="1424">
      <pivotArea dataOnly="0" labelOnly="1" outline="0" fieldPosition="0">
        <references count="2">
          <reference field="4" count="1" selected="0">
            <x v="0"/>
          </reference>
          <reference field="5" count="10">
            <x v="0"/>
            <x v="3"/>
            <x v="11"/>
            <x v="12"/>
            <x v="14"/>
            <x v="15"/>
            <x v="16"/>
            <x v="17"/>
            <x v="18"/>
            <x v="28"/>
          </reference>
        </references>
      </pivotArea>
    </format>
    <format dxfId="1423">
      <pivotArea outline="0" collapsedLevelsAreSubtotals="1" fieldPosition="0">
        <references count="1">
          <reference field="4" count="5" selected="0" defaultSubtotal="1">
            <x v="1"/>
            <x v="2"/>
            <x v="3"/>
            <x v="4"/>
            <x v="5"/>
          </reference>
        </references>
      </pivotArea>
    </format>
    <format dxfId="1422">
      <pivotArea dataOnly="0" labelOnly="1" outline="0" fieldPosition="0">
        <references count="1">
          <reference field="4" count="5">
            <x v="1"/>
            <x v="2"/>
            <x v="3"/>
            <x v="4"/>
            <x v="5"/>
          </reference>
        </references>
      </pivotArea>
    </format>
    <format dxfId="1421">
      <pivotArea dataOnly="0" labelOnly="1" outline="0" fieldPosition="0">
        <references count="1">
          <reference field="4" count="5" defaultSubtotal="1">
            <x v="1"/>
            <x v="2"/>
            <x v="3"/>
            <x v="4"/>
            <x v="5"/>
          </reference>
        </references>
      </pivotArea>
    </format>
    <format dxfId="1420">
      <pivotArea dataOnly="0" labelOnly="1" outline="0" fieldPosition="0">
        <references count="2">
          <reference field="4" count="1" selected="0">
            <x v="1"/>
          </reference>
          <reference field="5" count="12">
            <x v="0"/>
            <x v="2"/>
            <x v="3"/>
            <x v="4"/>
            <x v="12"/>
            <x v="14"/>
            <x v="15"/>
            <x v="16"/>
            <x v="17"/>
            <x v="18"/>
            <x v="25"/>
            <x v="28"/>
          </reference>
        </references>
      </pivotArea>
    </format>
    <format dxfId="1419">
      <pivotArea dataOnly="0" labelOnly="1" outline="0" fieldPosition="0">
        <references count="2">
          <reference field="4" count="1" selected="0">
            <x v="2"/>
          </reference>
          <reference field="5" count="6">
            <x v="3"/>
            <x v="8"/>
            <x v="9"/>
            <x v="12"/>
            <x v="15"/>
            <x v="18"/>
          </reference>
        </references>
      </pivotArea>
    </format>
    <format dxfId="1418">
      <pivotArea dataOnly="0" labelOnly="1" outline="0" fieldPosition="0">
        <references count="2">
          <reference field="4" count="1" selected="0">
            <x v="3"/>
          </reference>
          <reference field="5" count="3">
            <x v="3"/>
            <x v="12"/>
            <x v="14"/>
          </reference>
        </references>
      </pivotArea>
    </format>
    <format dxfId="1417">
      <pivotArea dataOnly="0" labelOnly="1" outline="0" fieldPosition="0">
        <references count="2">
          <reference field="4" count="1" selected="0">
            <x v="4"/>
          </reference>
          <reference field="5" count="7">
            <x v="4"/>
            <x v="6"/>
            <x v="8"/>
            <x v="9"/>
            <x v="12"/>
            <x v="25"/>
            <x v="27"/>
          </reference>
        </references>
      </pivotArea>
    </format>
    <format dxfId="1416">
      <pivotArea dataOnly="0" labelOnly="1" outline="0" fieldPosition="0">
        <references count="2">
          <reference field="4" count="1" selected="0">
            <x v="5"/>
          </reference>
          <reference field="5" count="17">
            <x v="0"/>
            <x v="2"/>
            <x v="3"/>
            <x v="4"/>
            <x v="6"/>
            <x v="8"/>
            <x v="9"/>
            <x v="11"/>
            <x v="12"/>
            <x v="14"/>
            <x v="15"/>
            <x v="16"/>
            <x v="17"/>
            <x v="18"/>
            <x v="25"/>
            <x v="27"/>
            <x v="28"/>
          </reference>
        </references>
      </pivotArea>
    </format>
    <format dxfId="1415">
      <pivotArea grandRow="1" outline="0" collapsedLevelsAreSubtotals="1" fieldPosition="0"/>
    </format>
    <format dxfId="1414">
      <pivotArea dataOnly="0" labelOnly="1" grandRow="1" outline="0" fieldPosition="0"/>
    </format>
    <format dxfId="1413">
      <pivotArea outline="0" collapsedLevelsAreSubtotals="1" fieldPosition="0">
        <references count="2">
          <reference field="4" count="1" selected="0">
            <x v="2"/>
          </reference>
          <reference field="5" count="6" selected="0">
            <x v="3"/>
            <x v="8"/>
            <x v="9"/>
            <x v="12"/>
            <x v="15"/>
            <x v="18"/>
          </reference>
        </references>
      </pivotArea>
    </format>
    <format dxfId="1412">
      <pivotArea dataOnly="0" labelOnly="1" outline="0" fieldPosition="0">
        <references count="1">
          <reference field="4" count="1">
            <x v="2"/>
          </reference>
        </references>
      </pivotArea>
    </format>
    <format dxfId="1411">
      <pivotArea dataOnly="0" labelOnly="1" outline="0" fieldPosition="0">
        <references count="2">
          <reference field="4" count="1" selected="0">
            <x v="2"/>
          </reference>
          <reference field="5" count="6">
            <x v="3"/>
            <x v="8"/>
            <x v="9"/>
            <x v="12"/>
            <x v="15"/>
            <x v="18"/>
          </reference>
        </references>
      </pivotArea>
    </format>
    <format dxfId="1410">
      <pivotArea outline="0" collapsedLevelsAreSubtotals="1" fieldPosition="0">
        <references count="2">
          <reference field="4" count="1" selected="0">
            <x v="4"/>
          </reference>
          <reference field="5" count="7" selected="0">
            <x v="4"/>
            <x v="6"/>
            <x v="8"/>
            <x v="9"/>
            <x v="12"/>
            <x v="25"/>
            <x v="27"/>
          </reference>
        </references>
      </pivotArea>
    </format>
    <format dxfId="1409">
      <pivotArea dataOnly="0" labelOnly="1" outline="0" fieldPosition="0">
        <references count="2">
          <reference field="4" count="1" selected="0">
            <x v="4"/>
          </reference>
          <reference field="5" count="7">
            <x v="4"/>
            <x v="6"/>
            <x v="8"/>
            <x v="9"/>
            <x v="12"/>
            <x v="25"/>
            <x v="27"/>
          </reference>
        </references>
      </pivotArea>
    </format>
    <format dxfId="1408">
      <pivotArea outline="0" collapsedLevelsAreSubtotals="1" fieldPosition="0">
        <references count="1">
          <reference field="4" count="1" selected="0" defaultSubtotal="1">
            <x v="5"/>
          </reference>
        </references>
      </pivotArea>
    </format>
    <format dxfId="1407">
      <pivotArea dataOnly="0" labelOnly="1" outline="0" fieldPosition="0">
        <references count="1">
          <reference field="4" count="1">
            <x v="5"/>
          </reference>
        </references>
      </pivotArea>
    </format>
    <format dxfId="1406">
      <pivotArea dataOnly="0" labelOnly="1" outline="0" fieldPosition="0">
        <references count="1">
          <reference field="4" count="1" defaultSubtotal="1">
            <x v="5"/>
          </reference>
        </references>
      </pivotArea>
    </format>
    <format dxfId="1405">
      <pivotArea dataOnly="0" labelOnly="1" outline="0" fieldPosition="0">
        <references count="2">
          <reference field="4" count="1" selected="0">
            <x v="5"/>
          </reference>
          <reference field="5" count="17">
            <x v="0"/>
            <x v="2"/>
            <x v="3"/>
            <x v="4"/>
            <x v="6"/>
            <x v="8"/>
            <x v="9"/>
            <x v="11"/>
            <x v="12"/>
            <x v="14"/>
            <x v="15"/>
            <x v="16"/>
            <x v="17"/>
            <x v="18"/>
            <x v="25"/>
            <x v="27"/>
            <x v="28"/>
          </reference>
        </references>
      </pivotArea>
    </format>
    <format dxfId="1404">
      <pivotArea type="origin" dataOnly="0" labelOnly="1" outline="0" fieldPosition="0"/>
    </format>
    <format dxfId="1403">
      <pivotArea type="topRight" dataOnly="0" labelOnly="1" outline="0" fieldPosition="0"/>
    </format>
    <format dxfId="1402">
      <pivotArea dataOnly="0" labelOnly="1" outline="0" fieldPosition="0">
        <references count="1">
          <reference field="20" count="0"/>
        </references>
      </pivotArea>
    </format>
    <format dxfId="1401">
      <pivotArea dataOnly="0" labelOnly="1" outline="0" offset="IV3" fieldPosition="0">
        <references count="1">
          <reference field="4" count="1">
            <x v="0"/>
          </reference>
        </references>
      </pivotArea>
    </format>
    <format dxfId="1400">
      <pivotArea outline="0" collapsedLevelsAreSubtotals="1" fieldPosition="0">
        <references count="2">
          <reference field="4" count="1" selected="0">
            <x v="0"/>
          </reference>
          <reference field="5" count="7" selected="0">
            <x v="0"/>
            <x v="3"/>
            <x v="9"/>
            <x v="14"/>
            <x v="15"/>
            <x v="16"/>
            <x v="17"/>
          </reference>
        </references>
      </pivotArea>
    </format>
    <format dxfId="1399">
      <pivotArea dataOnly="0" labelOnly="1" outline="0" offset="IV1:IV7" fieldPosition="0">
        <references count="1">
          <reference field="4" count="1">
            <x v="0"/>
          </reference>
        </references>
      </pivotArea>
    </format>
    <format dxfId="1398">
      <pivotArea dataOnly="0" labelOnly="1" outline="0" fieldPosition="0">
        <references count="2">
          <reference field="4" count="1" selected="0">
            <x v="0"/>
          </reference>
          <reference field="5" count="7">
            <x v="0"/>
            <x v="3"/>
            <x v="9"/>
            <x v="14"/>
            <x v="15"/>
            <x v="16"/>
            <x v="17"/>
          </reference>
        </references>
      </pivotArea>
    </format>
    <format dxfId="1397">
      <pivotArea type="origin" dataOnly="0" labelOnly="1" outline="0" fieldPosition="0"/>
    </format>
    <format dxfId="1396">
      <pivotArea type="topRight" dataOnly="0" labelOnly="1" outline="0" fieldPosition="0"/>
    </format>
    <format dxfId="1395">
      <pivotArea dataOnly="0" labelOnly="1" outline="0" fieldPosition="0">
        <references count="1">
          <reference field="20" count="0"/>
        </references>
      </pivotArea>
    </format>
    <format dxfId="1394">
      <pivotArea dataOnly="0" labelOnly="1" grandCol="1" outline="0" fieldPosition="0"/>
    </format>
    <format dxfId="1393">
      <pivotArea outline="0" collapsedLevelsAreSubtotals="1" fieldPosition="0">
        <references count="2">
          <reference field="4" count="1" selected="0">
            <x v="1"/>
          </reference>
          <reference field="5" count="11" selected="0">
            <x v="0"/>
            <x v="3"/>
            <x v="4"/>
            <x v="6"/>
            <x v="10"/>
            <x v="12"/>
            <x v="14"/>
            <x v="15"/>
            <x v="16"/>
            <x v="17"/>
            <x v="18"/>
          </reference>
        </references>
      </pivotArea>
    </format>
    <format dxfId="1392">
      <pivotArea outline="0" collapsedLevelsAreSubtotals="1" fieldPosition="0">
        <references count="2">
          <reference field="4" count="1" selected="0">
            <x v="1"/>
          </reference>
          <reference field="5" count="11" selected="0">
            <x v="0"/>
            <x v="3"/>
            <x v="4"/>
            <x v="6"/>
            <x v="10"/>
            <x v="12"/>
            <x v="14"/>
            <x v="15"/>
            <x v="16"/>
            <x v="17"/>
            <x v="18"/>
          </reference>
        </references>
      </pivotArea>
    </format>
    <format dxfId="1391">
      <pivotArea outline="0" collapsedLevelsAreSubtotals="1" fieldPosition="0">
        <references count="2">
          <reference field="4" count="1" selected="0">
            <x v="1"/>
          </reference>
          <reference field="5" count="11" selected="0">
            <x v="0"/>
            <x v="3"/>
            <x v="4"/>
            <x v="6"/>
            <x v="10"/>
            <x v="12"/>
            <x v="14"/>
            <x v="15"/>
            <x v="16"/>
            <x v="17"/>
            <x v="18"/>
          </reference>
        </references>
      </pivotArea>
    </format>
    <format dxfId="1390">
      <pivotArea outline="0" collapsedLevelsAreSubtotals="1" fieldPosition="0">
        <references count="2">
          <reference field="4" count="1" selected="0">
            <x v="1"/>
          </reference>
          <reference field="5" count="11" selected="0">
            <x v="0"/>
            <x v="3"/>
            <x v="4"/>
            <x v="6"/>
            <x v="10"/>
            <x v="12"/>
            <x v="14"/>
            <x v="15"/>
            <x v="16"/>
            <x v="17"/>
            <x v="18"/>
          </reference>
        </references>
      </pivotArea>
    </format>
    <format dxfId="1389">
      <pivotArea dataOnly="0" labelOnly="1" outline="0" fieldPosition="0">
        <references count="1">
          <reference field="4" count="1">
            <x v="1"/>
          </reference>
        </references>
      </pivotArea>
    </format>
    <format dxfId="1388">
      <pivotArea dataOnly="0" labelOnly="1" outline="0" fieldPosition="0">
        <references count="2">
          <reference field="4" count="1" selected="0">
            <x v="1"/>
          </reference>
          <reference field="5" count="11">
            <x v="0"/>
            <x v="3"/>
            <x v="4"/>
            <x v="6"/>
            <x v="10"/>
            <x v="12"/>
            <x v="14"/>
            <x v="15"/>
            <x v="16"/>
            <x v="17"/>
            <x v="18"/>
          </reference>
        </references>
      </pivotArea>
    </format>
    <format dxfId="1387">
      <pivotArea outline="0" collapsedLevelsAreSubtotals="1" fieldPosition="0">
        <references count="2">
          <reference field="4" count="1" selected="0">
            <x v="1"/>
          </reference>
          <reference field="5" count="11" selected="0">
            <x v="0"/>
            <x v="3"/>
            <x v="4"/>
            <x v="6"/>
            <x v="10"/>
            <x v="12"/>
            <x v="14"/>
            <x v="15"/>
            <x v="16"/>
            <x v="17"/>
            <x v="18"/>
          </reference>
        </references>
      </pivotArea>
    </format>
    <format dxfId="1386">
      <pivotArea dataOnly="0" labelOnly="1" outline="0" fieldPosition="0">
        <references count="1">
          <reference field="4" count="1">
            <x v="1"/>
          </reference>
        </references>
      </pivotArea>
    </format>
    <format dxfId="1385">
      <pivotArea dataOnly="0" labelOnly="1" outline="0" fieldPosition="0">
        <references count="2">
          <reference field="4" count="1" selected="0">
            <x v="1"/>
          </reference>
          <reference field="5" count="11">
            <x v="0"/>
            <x v="3"/>
            <x v="4"/>
            <x v="6"/>
            <x v="10"/>
            <x v="12"/>
            <x v="14"/>
            <x v="15"/>
            <x v="16"/>
            <x v="17"/>
            <x v="18"/>
          </reference>
        </references>
      </pivotArea>
    </format>
    <format dxfId="1384">
      <pivotArea dataOnly="0" labelOnly="1" outline="0" fieldPosition="0">
        <references count="1">
          <reference field="4" count="1">
            <x v="2"/>
          </reference>
        </references>
      </pivotArea>
    </format>
    <format dxfId="1383">
      <pivotArea outline="0" collapsedLevelsAreSubtotals="1" fieldPosition="0">
        <references count="1">
          <reference field="4" count="1" selected="0" defaultSubtotal="1">
            <x v="5"/>
          </reference>
        </references>
      </pivotArea>
    </format>
    <format dxfId="1382">
      <pivotArea dataOnly="0" labelOnly="1" outline="0" fieldPosition="0">
        <references count="1">
          <reference field="4" count="1">
            <x v="5"/>
          </reference>
        </references>
      </pivotArea>
    </format>
    <format dxfId="1381">
      <pivotArea dataOnly="0" labelOnly="1" outline="0" fieldPosition="0">
        <references count="1">
          <reference field="4" count="1" defaultSubtotal="1">
            <x v="5"/>
          </reference>
        </references>
      </pivotArea>
    </format>
    <format dxfId="1380">
      <pivotArea dataOnly="0" labelOnly="1" outline="0" fieldPosition="0">
        <references count="2">
          <reference field="4" count="1" selected="0">
            <x v="5"/>
          </reference>
          <reference field="5" count="13">
            <x v="0"/>
            <x v="2"/>
            <x v="3"/>
            <x v="9"/>
            <x v="11"/>
            <x v="12"/>
            <x v="14"/>
            <x v="15"/>
            <x v="16"/>
            <x v="17"/>
            <x v="18"/>
            <x v="27"/>
            <x v="28"/>
          </reference>
        </references>
      </pivotArea>
    </format>
    <format dxfId="1379">
      <pivotArea type="topRight" dataOnly="0" labelOnly="1" outline="0" fieldPosition="0"/>
    </format>
    <format dxfId="1378">
      <pivotArea outline="0" collapsedLevelsAreSubtotals="1" fieldPosition="0">
        <references count="2">
          <reference field="4" count="1" selected="0">
            <x v="4"/>
          </reference>
          <reference field="5" count="6" selected="0">
            <x v="4"/>
            <x v="6"/>
            <x v="8"/>
            <x v="9"/>
            <x v="10"/>
            <x v="25"/>
          </reference>
        </references>
      </pivotArea>
    </format>
    <format dxfId="1377">
      <pivotArea dataOnly="0" labelOnly="1" outline="0" fieldPosition="0">
        <references count="1">
          <reference field="4" count="1">
            <x v="4"/>
          </reference>
        </references>
      </pivotArea>
    </format>
    <format dxfId="1376">
      <pivotArea dataOnly="0" labelOnly="1" outline="0" fieldPosition="0">
        <references count="2">
          <reference field="4" count="1" selected="0">
            <x v="4"/>
          </reference>
          <reference field="5" count="6">
            <x v="4"/>
            <x v="6"/>
            <x v="8"/>
            <x v="9"/>
            <x v="10"/>
            <x v="25"/>
          </reference>
        </references>
      </pivotArea>
    </format>
    <format dxfId="1375">
      <pivotArea outline="0" collapsedLevelsAreSubtotals="1" fieldPosition="0">
        <references count="2">
          <reference field="4" count="1" selected="0">
            <x v="2"/>
          </reference>
          <reference field="5" count="8" selected="0">
            <x v="0"/>
            <x v="3"/>
            <x v="9"/>
            <x v="12"/>
            <x v="14"/>
            <x v="16"/>
            <x v="17"/>
            <x v="18"/>
          </reference>
        </references>
      </pivotArea>
    </format>
    <format dxfId="1374">
      <pivotArea dataOnly="0" labelOnly="1" outline="0" fieldPosition="0">
        <references count="1">
          <reference field="4" count="1">
            <x v="2"/>
          </reference>
        </references>
      </pivotArea>
    </format>
    <format dxfId="1373">
      <pivotArea dataOnly="0" labelOnly="1" outline="0" fieldPosition="0">
        <references count="2">
          <reference field="4" count="1" selected="0">
            <x v="2"/>
          </reference>
          <reference field="5" count="8">
            <x v="0"/>
            <x v="3"/>
            <x v="9"/>
            <x v="12"/>
            <x v="14"/>
            <x v="16"/>
            <x v="17"/>
            <x v="18"/>
          </reference>
        </references>
      </pivotArea>
    </format>
    <format dxfId="1372">
      <pivotArea outline="0" collapsedLevelsAreSubtotals="1" fieldPosition="0">
        <references count="2">
          <reference field="4" count="1" selected="0">
            <x v="1"/>
          </reference>
          <reference field="5" count="14" selected="0">
            <x v="0"/>
            <x v="2"/>
            <x v="3"/>
            <x v="4"/>
            <x v="6"/>
            <x v="10"/>
            <x v="11"/>
            <x v="12"/>
            <x v="14"/>
            <x v="15"/>
            <x v="16"/>
            <x v="17"/>
            <x v="18"/>
            <x v="22"/>
          </reference>
        </references>
      </pivotArea>
    </format>
    <format dxfId="1371">
      <pivotArea dataOnly="0" labelOnly="1" outline="0" fieldPosition="0">
        <references count="1">
          <reference field="4" count="1">
            <x v="1"/>
          </reference>
        </references>
      </pivotArea>
    </format>
    <format dxfId="1370">
      <pivotArea dataOnly="0" labelOnly="1" outline="0" fieldPosition="0">
        <references count="2">
          <reference field="4" count="1" selected="0">
            <x v="1"/>
          </reference>
          <reference field="5" count="14">
            <x v="0"/>
            <x v="2"/>
            <x v="3"/>
            <x v="4"/>
            <x v="6"/>
            <x v="10"/>
            <x v="11"/>
            <x v="12"/>
            <x v="14"/>
            <x v="15"/>
            <x v="16"/>
            <x v="17"/>
            <x v="18"/>
            <x v="22"/>
          </reference>
        </references>
      </pivotArea>
    </format>
    <format dxfId="1369">
      <pivotArea outline="0" collapsedLevelsAreSubtotals="1" fieldPosition="0">
        <references count="2">
          <reference field="4" count="1" selected="0">
            <x v="0"/>
          </reference>
          <reference field="5" count="7" selected="0">
            <x v="0"/>
            <x v="2"/>
            <x v="3"/>
            <x v="4"/>
            <x v="9"/>
            <x v="15"/>
            <x v="17"/>
          </reference>
        </references>
      </pivotArea>
    </format>
    <format dxfId="1368">
      <pivotArea dataOnly="0" labelOnly="1" outline="0" fieldPosition="0">
        <references count="1">
          <reference field="4" count="1">
            <x v="0"/>
          </reference>
        </references>
      </pivotArea>
    </format>
    <format dxfId="1367">
      <pivotArea dataOnly="0" labelOnly="1" outline="0" fieldPosition="0">
        <references count="2">
          <reference field="4" count="1" selected="0">
            <x v="0"/>
          </reference>
          <reference field="5" count="7">
            <x v="0"/>
            <x v="2"/>
            <x v="3"/>
            <x v="4"/>
            <x v="9"/>
            <x v="15"/>
            <x v="17"/>
          </reference>
        </references>
      </pivotArea>
    </format>
    <format dxfId="1366">
      <pivotArea type="origin" dataOnly="0" labelOnly="1" outline="0" fieldPosition="0"/>
    </format>
    <format dxfId="1365">
      <pivotArea type="topRight" dataOnly="0" labelOnly="1" outline="0" fieldPosition="0"/>
    </format>
    <format dxfId="1364">
      <pivotArea dataOnly="0" labelOnly="1" outline="0" fieldPosition="0">
        <references count="1">
          <reference field="20" count="0"/>
        </references>
      </pivotArea>
    </format>
    <format dxfId="1363">
      <pivotArea dataOnly="0" labelOnly="1" grandCol="1" outline="0" fieldPosition="0"/>
    </format>
    <format dxfId="1362">
      <pivotArea type="origin" dataOnly="0" labelOnly="1" outline="0" fieldPosition="0"/>
    </format>
    <format dxfId="1361">
      <pivotArea outline="0" collapsedLevelsAreSubtotals="1" fieldPosition="0">
        <references count="2">
          <reference field="4" count="1" selected="0">
            <x v="0"/>
          </reference>
          <reference field="5" count="7" selected="0">
            <x v="0"/>
            <x v="2"/>
            <x v="3"/>
            <x v="4"/>
            <x v="9"/>
            <x v="15"/>
            <x v="17"/>
          </reference>
        </references>
      </pivotArea>
    </format>
    <format dxfId="1360">
      <pivotArea dataOnly="0" labelOnly="1" outline="0" fieldPosition="0">
        <references count="1">
          <reference field="4" count="1">
            <x v="0"/>
          </reference>
        </references>
      </pivotArea>
    </format>
    <format dxfId="1359">
      <pivotArea dataOnly="0" labelOnly="1" outline="0" fieldPosition="0">
        <references count="2">
          <reference field="4" count="1" selected="0">
            <x v="0"/>
          </reference>
          <reference field="5" count="7">
            <x v="0"/>
            <x v="2"/>
            <x v="3"/>
            <x v="4"/>
            <x v="9"/>
            <x v="15"/>
            <x v="17"/>
          </reference>
        </references>
      </pivotArea>
    </format>
    <format dxfId="1358">
      <pivotArea type="topRight" dataOnly="0" labelOnly="1" outline="0" fieldPosition="0"/>
    </format>
    <format dxfId="1357">
      <pivotArea dataOnly="0" labelOnly="1" outline="0" fieldPosition="0">
        <references count="1">
          <reference field="20" count="0"/>
        </references>
      </pivotArea>
    </format>
    <format dxfId="1356">
      <pivotArea dataOnly="0" labelOnly="1" grandCol="1" outline="0" fieldPosition="0"/>
    </format>
    <format dxfId="1355">
      <pivotArea outline="0" collapsedLevelsAreSubtotals="1" fieldPosition="0">
        <references count="2">
          <reference field="4" count="1" selected="0">
            <x v="1"/>
          </reference>
          <reference field="5" count="14" selected="0">
            <x v="0"/>
            <x v="2"/>
            <x v="3"/>
            <x v="4"/>
            <x v="6"/>
            <x v="10"/>
            <x v="11"/>
            <x v="12"/>
            <x v="14"/>
            <x v="15"/>
            <x v="16"/>
            <x v="17"/>
            <x v="18"/>
            <x v="22"/>
          </reference>
        </references>
      </pivotArea>
    </format>
    <format dxfId="1354">
      <pivotArea dataOnly="0" labelOnly="1" outline="0" fieldPosition="0">
        <references count="1">
          <reference field="4" count="1">
            <x v="1"/>
          </reference>
        </references>
      </pivotArea>
    </format>
    <format dxfId="1353">
      <pivotArea dataOnly="0" labelOnly="1" outline="0" fieldPosition="0">
        <references count="2">
          <reference field="4" count="1" selected="0">
            <x v="1"/>
          </reference>
          <reference field="5" count="14">
            <x v="0"/>
            <x v="2"/>
            <x v="3"/>
            <x v="4"/>
            <x v="6"/>
            <x v="10"/>
            <x v="11"/>
            <x v="12"/>
            <x v="14"/>
            <x v="15"/>
            <x v="16"/>
            <x v="17"/>
            <x v="18"/>
            <x v="22"/>
          </reference>
        </references>
      </pivotArea>
    </format>
    <format dxfId="1352">
      <pivotArea outline="0" collapsedLevelsAreSubtotals="1" fieldPosition="0">
        <references count="2">
          <reference field="4" count="1" selected="0">
            <x v="2"/>
          </reference>
          <reference field="5" count="8" selected="0">
            <x v="0"/>
            <x v="3"/>
            <x v="9"/>
            <x v="12"/>
            <x v="14"/>
            <x v="16"/>
            <x v="17"/>
            <x v="18"/>
          </reference>
        </references>
      </pivotArea>
    </format>
    <format dxfId="1351">
      <pivotArea dataOnly="0" labelOnly="1" outline="0" fieldPosition="0">
        <references count="1">
          <reference field="4" count="1">
            <x v="2"/>
          </reference>
        </references>
      </pivotArea>
    </format>
    <format dxfId="1350">
      <pivotArea dataOnly="0" labelOnly="1" outline="0" fieldPosition="0">
        <references count="2">
          <reference field="4" count="1" selected="0">
            <x v="2"/>
          </reference>
          <reference field="5" count="8">
            <x v="0"/>
            <x v="3"/>
            <x v="9"/>
            <x v="12"/>
            <x v="14"/>
            <x v="16"/>
            <x v="17"/>
            <x v="18"/>
          </reference>
        </references>
      </pivotArea>
    </format>
    <format dxfId="1349">
      <pivotArea outline="0" collapsedLevelsAreSubtotals="1" fieldPosition="0">
        <references count="1">
          <reference field="4" count="1" selected="0" defaultSubtotal="1">
            <x v="5"/>
          </reference>
        </references>
      </pivotArea>
    </format>
    <format dxfId="1348">
      <pivotArea dataOnly="0" labelOnly="1" outline="0" fieldPosition="0">
        <references count="1">
          <reference field="4" count="1">
            <x v="5"/>
          </reference>
        </references>
      </pivotArea>
    </format>
    <format dxfId="1347">
      <pivotArea dataOnly="0" labelOnly="1" outline="0" fieldPosition="0">
        <references count="1">
          <reference field="4" count="1" defaultSubtotal="1">
            <x v="5"/>
          </reference>
        </references>
      </pivotArea>
    </format>
    <format dxfId="1346">
      <pivotArea outline="0" collapsedLevelsAreSubtotals="1" fieldPosition="0">
        <references count="1">
          <reference field="4" count="1" selected="0" defaultSubtotal="1">
            <x v="5"/>
          </reference>
        </references>
      </pivotArea>
    </format>
    <format dxfId="1345">
      <pivotArea dataOnly="0" labelOnly="1" outline="0" fieldPosition="0">
        <references count="1">
          <reference field="4" count="1">
            <x v="5"/>
          </reference>
        </references>
      </pivotArea>
    </format>
    <format dxfId="1344">
      <pivotArea dataOnly="0" labelOnly="1" outline="0" fieldPosition="0">
        <references count="1">
          <reference field="4" count="1" defaultSubtotal="1">
            <x v="5"/>
          </reference>
        </references>
      </pivotArea>
    </format>
    <format dxfId="1343">
      <pivotArea dataOnly="0" labelOnly="1" outline="0" fieldPosition="0">
        <references count="2">
          <reference field="4" count="1" selected="0">
            <x v="5"/>
          </reference>
          <reference field="5" count="15">
            <x v="0"/>
            <x v="2"/>
            <x v="3"/>
            <x v="4"/>
            <x v="9"/>
            <x v="11"/>
            <x v="12"/>
            <x v="14"/>
            <x v="15"/>
            <x v="16"/>
            <x v="17"/>
            <x v="18"/>
            <x v="25"/>
            <x v="27"/>
            <x v="28"/>
          </reference>
        </references>
      </pivotArea>
    </format>
    <format dxfId="1342">
      <pivotArea outline="0" collapsedLevelsAreSubtotals="1" fieldPosition="0">
        <references count="1">
          <reference field="4" count="1" selected="0" defaultSubtotal="1">
            <x v="5"/>
          </reference>
        </references>
      </pivotArea>
    </format>
    <format dxfId="1341">
      <pivotArea dataOnly="0" labelOnly="1" outline="0" fieldPosition="0">
        <references count="1">
          <reference field="4" count="1">
            <x v="5"/>
          </reference>
        </references>
      </pivotArea>
    </format>
    <format dxfId="1340">
      <pivotArea dataOnly="0" labelOnly="1" outline="0" fieldPosition="0">
        <references count="1">
          <reference field="4" count="1" defaultSubtotal="1">
            <x v="5"/>
          </reference>
        </references>
      </pivotArea>
    </format>
    <format dxfId="1339">
      <pivotArea dataOnly="0" labelOnly="1" outline="0" fieldPosition="0">
        <references count="2">
          <reference field="4" count="1" selected="0">
            <x v="5"/>
          </reference>
          <reference field="5" count="15">
            <x v="0"/>
            <x v="2"/>
            <x v="3"/>
            <x v="4"/>
            <x v="9"/>
            <x v="11"/>
            <x v="12"/>
            <x v="14"/>
            <x v="15"/>
            <x v="16"/>
            <x v="17"/>
            <x v="18"/>
            <x v="25"/>
            <x v="27"/>
            <x v="28"/>
          </reference>
        </references>
      </pivotArea>
    </format>
    <format dxfId="1338">
      <pivotArea outline="0" collapsedLevelsAreSubtotals="1" fieldPosition="0">
        <references count="1">
          <reference field="4" count="1" selected="0" defaultSubtotal="1">
            <x v="5"/>
          </reference>
        </references>
      </pivotArea>
    </format>
    <format dxfId="1337">
      <pivotArea dataOnly="0" labelOnly="1" outline="0" fieldPosition="0">
        <references count="1">
          <reference field="4" count="1">
            <x v="5"/>
          </reference>
        </references>
      </pivotArea>
    </format>
    <format dxfId="1336">
      <pivotArea dataOnly="0" labelOnly="1" outline="0" fieldPosition="0">
        <references count="1">
          <reference field="4" count="1" defaultSubtotal="1">
            <x v="5"/>
          </reference>
        </references>
      </pivotArea>
    </format>
    <format dxfId="1335">
      <pivotArea dataOnly="0" labelOnly="1" outline="0" fieldPosition="0">
        <references count="2">
          <reference field="4" count="1" selected="0">
            <x v="5"/>
          </reference>
          <reference field="5" count="15">
            <x v="0"/>
            <x v="2"/>
            <x v="3"/>
            <x v="4"/>
            <x v="9"/>
            <x v="11"/>
            <x v="12"/>
            <x v="14"/>
            <x v="15"/>
            <x v="16"/>
            <x v="17"/>
            <x v="18"/>
            <x v="25"/>
            <x v="27"/>
            <x v="28"/>
          </reference>
        </references>
      </pivotArea>
    </format>
    <format dxfId="1334">
      <pivotArea outline="0" collapsedLevelsAreSubtotals="1" fieldPosition="0">
        <references count="2">
          <reference field="4" count="1" selected="0">
            <x v="4"/>
          </reference>
          <reference field="5" count="8" selected="0">
            <x v="4"/>
            <x v="6"/>
            <x v="8"/>
            <x v="9"/>
            <x v="10"/>
            <x v="11"/>
            <x v="25"/>
            <x v="27"/>
          </reference>
        </references>
      </pivotArea>
    </format>
    <format dxfId="1333">
      <pivotArea dataOnly="0" labelOnly="1" outline="0" fieldPosition="0">
        <references count="1">
          <reference field="4" count="1">
            <x v="4"/>
          </reference>
        </references>
      </pivotArea>
    </format>
    <format dxfId="1332">
      <pivotArea dataOnly="0" labelOnly="1" outline="0" fieldPosition="0">
        <references count="2">
          <reference field="4" count="1" selected="0">
            <x v="4"/>
          </reference>
          <reference field="5" count="8">
            <x v="4"/>
            <x v="6"/>
            <x v="8"/>
            <x v="9"/>
            <x v="10"/>
            <x v="11"/>
            <x v="25"/>
            <x v="27"/>
          </reference>
        </references>
      </pivotArea>
    </format>
    <format dxfId="1331">
      <pivotArea outline="0" collapsedLevelsAreSubtotals="1" fieldPosition="0">
        <references count="2">
          <reference field="4" count="1" selected="0">
            <x v="3"/>
          </reference>
          <reference field="5" count="3" selected="0">
            <x v="2"/>
            <x v="3"/>
            <x v="12"/>
          </reference>
        </references>
      </pivotArea>
    </format>
    <format dxfId="1330">
      <pivotArea dataOnly="0" labelOnly="1" outline="0" fieldPosition="0">
        <references count="1">
          <reference field="4" count="1">
            <x v="3"/>
          </reference>
        </references>
      </pivotArea>
    </format>
    <format dxfId="1329">
      <pivotArea dataOnly="0" labelOnly="1" outline="0" fieldPosition="0">
        <references count="2">
          <reference field="4" count="1" selected="0">
            <x v="3"/>
          </reference>
          <reference field="5" count="3">
            <x v="2"/>
            <x v="3"/>
            <x v="12"/>
          </reference>
        </references>
      </pivotArea>
    </format>
    <format dxfId="1328">
      <pivotArea outline="0" collapsedLevelsAreSubtotals="1" fieldPosition="0">
        <references count="2">
          <reference field="4" count="1" selected="0">
            <x v="2"/>
          </reference>
          <reference field="5" count="12" selected="0">
            <x v="0"/>
            <x v="3"/>
            <x v="8"/>
            <x v="9"/>
            <x v="11"/>
            <x v="12"/>
            <x v="14"/>
            <x v="15"/>
            <x v="16"/>
            <x v="17"/>
            <x v="18"/>
            <x v="28"/>
          </reference>
        </references>
      </pivotArea>
    </format>
    <format dxfId="1327">
      <pivotArea dataOnly="0" labelOnly="1" outline="0" fieldPosition="0">
        <references count="1">
          <reference field="4" count="1">
            <x v="2"/>
          </reference>
        </references>
      </pivotArea>
    </format>
    <format dxfId="1326">
      <pivotArea dataOnly="0" labelOnly="1" outline="0" fieldPosition="0">
        <references count="2">
          <reference field="4" count="1" selected="0">
            <x v="2"/>
          </reference>
          <reference field="5" count="12">
            <x v="0"/>
            <x v="3"/>
            <x v="8"/>
            <x v="9"/>
            <x v="11"/>
            <x v="12"/>
            <x v="14"/>
            <x v="15"/>
            <x v="16"/>
            <x v="17"/>
            <x v="18"/>
            <x v="28"/>
          </reference>
        </references>
      </pivotArea>
    </format>
    <format dxfId="1325">
      <pivotArea outline="0" collapsedLevelsAreSubtotals="1" fieldPosition="0">
        <references count="2">
          <reference field="4" count="1" selected="0">
            <x v="2"/>
          </reference>
          <reference field="5" count="12" selected="0">
            <x v="0"/>
            <x v="3"/>
            <x v="8"/>
            <x v="9"/>
            <x v="11"/>
            <x v="12"/>
            <x v="14"/>
            <x v="15"/>
            <x v="16"/>
            <x v="17"/>
            <x v="18"/>
            <x v="28"/>
          </reference>
        </references>
      </pivotArea>
    </format>
    <format dxfId="1324">
      <pivotArea dataOnly="0" labelOnly="1" outline="0" fieldPosition="0">
        <references count="2">
          <reference field="4" count="1" selected="0">
            <x v="2"/>
          </reference>
          <reference field="5" count="12">
            <x v="0"/>
            <x v="3"/>
            <x v="8"/>
            <x v="9"/>
            <x v="11"/>
            <x v="12"/>
            <x v="14"/>
            <x v="15"/>
            <x v="16"/>
            <x v="17"/>
            <x v="18"/>
            <x v="28"/>
          </reference>
        </references>
      </pivotArea>
    </format>
    <format dxfId="1323">
      <pivotArea outline="0" collapsedLevelsAreSubtotals="1" fieldPosition="0">
        <references count="2">
          <reference field="4" count="1" selected="0">
            <x v="1"/>
          </reference>
          <reference field="5" count="15" selected="0">
            <x v="0"/>
            <x v="1"/>
            <x v="2"/>
            <x v="3"/>
            <x v="4"/>
            <x v="10"/>
            <x v="11"/>
            <x v="12"/>
            <x v="14"/>
            <x v="15"/>
            <x v="16"/>
            <x v="17"/>
            <x v="18"/>
            <x v="22"/>
            <x v="27"/>
          </reference>
        </references>
      </pivotArea>
    </format>
    <format dxfId="1322">
      <pivotArea dataOnly="0" labelOnly="1" outline="0" fieldPosition="0">
        <references count="1">
          <reference field="4" count="1">
            <x v="1"/>
          </reference>
        </references>
      </pivotArea>
    </format>
    <format dxfId="1321">
      <pivotArea dataOnly="0" labelOnly="1" outline="0" fieldPosition="0">
        <references count="2">
          <reference field="4" count="1" selected="0">
            <x v="1"/>
          </reference>
          <reference field="5" count="15">
            <x v="0"/>
            <x v="1"/>
            <x v="2"/>
            <x v="3"/>
            <x v="4"/>
            <x v="10"/>
            <x v="11"/>
            <x v="12"/>
            <x v="14"/>
            <x v="15"/>
            <x v="16"/>
            <x v="17"/>
            <x v="18"/>
            <x v="22"/>
            <x v="27"/>
          </reference>
        </references>
      </pivotArea>
    </format>
    <format dxfId="1320">
      <pivotArea outline="0" collapsedLevelsAreSubtotals="1" fieldPosition="0">
        <references count="2">
          <reference field="4" count="1" selected="0">
            <x v="1"/>
          </reference>
          <reference field="5" count="15" selected="0">
            <x v="0"/>
            <x v="1"/>
            <x v="2"/>
            <x v="3"/>
            <x v="4"/>
            <x v="10"/>
            <x v="11"/>
            <x v="12"/>
            <x v="14"/>
            <x v="15"/>
            <x v="16"/>
            <x v="17"/>
            <x v="18"/>
            <x v="22"/>
            <x v="27"/>
          </reference>
        </references>
      </pivotArea>
    </format>
    <format dxfId="1319">
      <pivotArea dataOnly="0" labelOnly="1" outline="0" fieldPosition="0">
        <references count="1">
          <reference field="4" count="1">
            <x v="1"/>
          </reference>
        </references>
      </pivotArea>
    </format>
    <format dxfId="1318">
      <pivotArea dataOnly="0" labelOnly="1" outline="0" fieldPosition="0">
        <references count="2">
          <reference field="4" count="1" selected="0">
            <x v="1"/>
          </reference>
          <reference field="5" count="15">
            <x v="0"/>
            <x v="1"/>
            <x v="2"/>
            <x v="3"/>
            <x v="4"/>
            <x v="10"/>
            <x v="11"/>
            <x v="12"/>
            <x v="14"/>
            <x v="15"/>
            <x v="16"/>
            <x v="17"/>
            <x v="18"/>
            <x v="22"/>
            <x v="27"/>
          </reference>
        </references>
      </pivotArea>
    </format>
    <format dxfId="1317">
      <pivotArea outline="0" collapsedLevelsAreSubtotals="1" fieldPosition="0">
        <references count="2">
          <reference field="4" count="1" selected="0">
            <x v="0"/>
          </reference>
          <reference field="5" count="12" selected="0">
            <x v="0"/>
            <x v="2"/>
            <x v="3"/>
            <x v="4"/>
            <x v="9"/>
            <x v="11"/>
            <x v="12"/>
            <x v="15"/>
            <x v="16"/>
            <x v="17"/>
            <x v="27"/>
            <x v="28"/>
          </reference>
        </references>
      </pivotArea>
    </format>
    <format dxfId="1316">
      <pivotArea dataOnly="0" labelOnly="1" outline="0" fieldPosition="0">
        <references count="1">
          <reference field="4" count="1">
            <x v="0"/>
          </reference>
        </references>
      </pivotArea>
    </format>
    <format dxfId="1315">
      <pivotArea dataOnly="0" labelOnly="1" outline="0" fieldPosition="0">
        <references count="2">
          <reference field="4" count="1" selected="0">
            <x v="0"/>
          </reference>
          <reference field="5" count="12">
            <x v="0"/>
            <x v="2"/>
            <x v="3"/>
            <x v="4"/>
            <x v="9"/>
            <x v="11"/>
            <x v="12"/>
            <x v="15"/>
            <x v="16"/>
            <x v="17"/>
            <x v="27"/>
            <x v="28"/>
          </reference>
        </references>
      </pivotArea>
    </format>
    <format dxfId="1314">
      <pivotArea outline="0" collapsedLevelsAreSubtotals="1" fieldPosition="0">
        <references count="2">
          <reference field="4" count="1" selected="0">
            <x v="0"/>
          </reference>
          <reference field="5" count="12" selected="0">
            <x v="0"/>
            <x v="2"/>
            <x v="3"/>
            <x v="4"/>
            <x v="9"/>
            <x v="11"/>
            <x v="12"/>
            <x v="15"/>
            <x v="16"/>
            <x v="17"/>
            <x v="27"/>
            <x v="28"/>
          </reference>
        </references>
      </pivotArea>
    </format>
    <format dxfId="1313">
      <pivotArea dataOnly="0" labelOnly="1" outline="0" fieldPosition="0">
        <references count="1">
          <reference field="4" count="1">
            <x v="0"/>
          </reference>
        </references>
      </pivotArea>
    </format>
    <format dxfId="1312">
      <pivotArea dataOnly="0" labelOnly="1" outline="0" fieldPosition="0">
        <references count="2">
          <reference field="4" count="1" selected="0">
            <x v="0"/>
          </reference>
          <reference field="5" count="12">
            <x v="0"/>
            <x v="2"/>
            <x v="3"/>
            <x v="4"/>
            <x v="9"/>
            <x v="11"/>
            <x v="12"/>
            <x v="15"/>
            <x v="16"/>
            <x v="17"/>
            <x v="27"/>
            <x v="28"/>
          </reference>
        </references>
      </pivotArea>
    </format>
    <format dxfId="1311">
      <pivotArea type="origin" dataOnly="0" labelOnly="1" outline="0" fieldPosition="0"/>
    </format>
    <format dxfId="1310">
      <pivotArea type="topRight" dataOnly="0" labelOnly="1" outline="0" fieldPosition="0"/>
    </format>
    <format dxfId="1309">
      <pivotArea dataOnly="0" labelOnly="1" outline="0" fieldPosition="0">
        <references count="1">
          <reference field="20" count="0"/>
        </references>
      </pivotArea>
    </format>
    <format dxfId="1308">
      <pivotArea dataOnly="0" labelOnly="1" grandCol="1" outline="0" fieldPosition="0"/>
    </format>
    <format dxfId="1307">
      <pivotArea type="origin" dataOnly="0" labelOnly="1" outline="0" fieldPosition="0"/>
    </format>
    <format dxfId="1306">
      <pivotArea type="topRight" dataOnly="0" labelOnly="1" outline="0" fieldPosition="0"/>
    </format>
    <format dxfId="1305">
      <pivotArea dataOnly="0" labelOnly="1" outline="0" fieldPosition="0">
        <references count="1">
          <reference field="20" count="0"/>
        </references>
      </pivotArea>
    </format>
    <format dxfId="1304">
      <pivotArea dataOnly="0" labelOnly="1" grandCol="1" outline="0" fieldPosition="0"/>
    </format>
    <format dxfId="1303">
      <pivotArea type="topRight" dataOnly="0" labelOnly="1" outline="0" fieldPosition="0"/>
    </format>
    <format dxfId="1302">
      <pivotArea outline="0" collapsedLevelsAreSubtotals="1" fieldPosition="0">
        <references count="1">
          <reference field="4" count="1" selected="0" defaultSubtotal="1">
            <x v="1"/>
          </reference>
        </references>
      </pivotArea>
    </format>
    <format dxfId="1301">
      <pivotArea dataOnly="0" labelOnly="1" outline="0" fieldPosition="0">
        <references count="1">
          <reference field="4" count="1" defaultSubtotal="1">
            <x v="1"/>
          </reference>
        </references>
      </pivotArea>
    </format>
    <format dxfId="1300">
      <pivotArea outline="0" collapsedLevelsAreSubtotals="1" fieldPosition="0">
        <references count="1">
          <reference field="4" count="1" selected="0" defaultSubtotal="1">
            <x v="1"/>
          </reference>
        </references>
      </pivotArea>
    </format>
    <format dxfId="1299">
      <pivotArea dataOnly="0" labelOnly="1" outline="0" fieldPosition="0">
        <references count="1">
          <reference field="4" count="1" defaultSubtotal="1">
            <x v="1"/>
          </reference>
        </references>
      </pivotArea>
    </format>
    <format dxfId="1298">
      <pivotArea dataOnly="0" labelOnly="1" outline="0" fieldPosition="0">
        <references count="2">
          <reference field="4" count="1" selected="0">
            <x v="2"/>
          </reference>
          <reference field="5" count="1">
            <x v="2"/>
          </reference>
        </references>
      </pivotArea>
    </format>
    <format dxfId="1297">
      <pivotArea outline="0" collapsedLevelsAreSubtotals="1" fieldPosition="0">
        <references count="2">
          <reference field="4" count="1" selected="0">
            <x v="2"/>
          </reference>
          <reference field="5" count="1" selected="0">
            <x v="2"/>
          </reference>
        </references>
      </pivotArea>
    </format>
    <format dxfId="1296">
      <pivotArea outline="0" collapsedLevelsAreSubtotals="1" fieldPosition="0">
        <references count="2">
          <reference field="4" count="1" selected="0">
            <x v="3"/>
          </reference>
          <reference field="5" count="1" selected="0">
            <x v="0"/>
          </reference>
        </references>
      </pivotArea>
    </format>
    <format dxfId="1295">
      <pivotArea dataOnly="0" labelOnly="1" outline="0" fieldPosition="0">
        <references count="2">
          <reference field="4" count="1" selected="0">
            <x v="3"/>
          </reference>
          <reference field="5" count="1">
            <x v="0"/>
          </reference>
        </references>
      </pivotArea>
    </format>
    <format dxfId="1294">
      <pivotArea dataOnly="0" labelOnly="1" outline="0" fieldPosition="0">
        <references count="2">
          <reference field="4" count="1" selected="0">
            <x v="5"/>
          </reference>
          <reference field="5" count="11">
            <x v="0"/>
            <x v="2"/>
            <x v="3"/>
            <x v="6"/>
            <x v="9"/>
            <x v="11"/>
            <x v="12"/>
            <x v="14"/>
            <x v="15"/>
            <x v="16"/>
            <x v="17"/>
          </reference>
        </references>
      </pivotArea>
    </format>
    <format dxfId="1293">
      <pivotArea dataOnly="0" labelOnly="1" outline="0" fieldPosition="0">
        <references count="1">
          <reference field="20" count="0"/>
        </references>
      </pivotArea>
    </format>
    <format dxfId="1292">
      <pivotArea dataOnly="0" labelOnly="1" grandCol="1" outline="0" fieldPosition="0"/>
    </format>
    <format dxfId="1291">
      <pivotArea dataOnly="0" labelOnly="1" outline="0" fieldPosition="0">
        <references count="1">
          <reference field="20" count="0"/>
        </references>
      </pivotArea>
    </format>
    <format dxfId="1290">
      <pivotArea dataOnly="0" labelOnly="1" grandCol="1" outline="0" fieldPosition="0"/>
    </format>
    <format dxfId="1289">
      <pivotArea dataOnly="0" labelOnly="1" outline="0" fieldPosition="0">
        <references count="1">
          <reference field="20" count="1">
            <x v="0"/>
          </reference>
        </references>
      </pivotArea>
    </format>
    <format dxfId="1288">
      <pivotArea outline="0" collapsedLevelsAreSubtotals="1" fieldPosition="0">
        <references count="2">
          <reference field="4" count="1" selected="0">
            <x v="0"/>
          </reference>
          <reference field="5" count="13" selected="0">
            <x v="0"/>
            <x v="2"/>
            <x v="3"/>
            <x v="10"/>
            <x v="11"/>
            <x v="12"/>
            <x v="14"/>
            <x v="15"/>
            <x v="16"/>
            <x v="17"/>
            <x v="18"/>
            <x v="24"/>
            <x v="28"/>
          </reference>
        </references>
      </pivotArea>
    </format>
    <format dxfId="1287">
      <pivotArea outline="0" collapsedLevelsAreSubtotals="1" fieldPosition="0">
        <references count="2">
          <reference field="4" count="1" selected="0">
            <x v="0"/>
          </reference>
          <reference field="5" count="13" selected="0">
            <x v="0"/>
            <x v="2"/>
            <x v="3"/>
            <x v="10"/>
            <x v="11"/>
            <x v="12"/>
            <x v="14"/>
            <x v="15"/>
            <x v="16"/>
            <x v="17"/>
            <x v="18"/>
            <x v="24"/>
            <x v="28"/>
          </reference>
        </references>
      </pivotArea>
    </format>
    <format dxfId="1286">
      <pivotArea outline="0" collapsedLevelsAreSubtotals="1" fieldPosition="0">
        <references count="2">
          <reference field="4" count="1" selected="0">
            <x v="0"/>
          </reference>
          <reference field="5" count="13" selected="0">
            <x v="0"/>
            <x v="2"/>
            <x v="3"/>
            <x v="10"/>
            <x v="11"/>
            <x v="12"/>
            <x v="14"/>
            <x v="15"/>
            <x v="16"/>
            <x v="17"/>
            <x v="18"/>
            <x v="24"/>
            <x v="28"/>
          </reference>
        </references>
      </pivotArea>
    </format>
    <format dxfId="1285">
      <pivotArea dataOnly="0" labelOnly="1" outline="0" fieldPosition="0">
        <references count="1">
          <reference field="4" count="1">
            <x v="0"/>
          </reference>
        </references>
      </pivotArea>
    </format>
    <format dxfId="1284">
      <pivotArea dataOnly="0" labelOnly="1" outline="0" fieldPosition="0">
        <references count="2">
          <reference field="4" count="1" selected="0">
            <x v="0"/>
          </reference>
          <reference field="5" count="13">
            <x v="0"/>
            <x v="2"/>
            <x v="3"/>
            <x v="10"/>
            <x v="11"/>
            <x v="12"/>
            <x v="14"/>
            <x v="15"/>
            <x v="16"/>
            <x v="17"/>
            <x v="18"/>
            <x v="24"/>
            <x v="28"/>
          </reference>
        </references>
      </pivotArea>
    </format>
    <format dxfId="1283">
      <pivotArea outline="0" collapsedLevelsAreSubtotals="1" fieldPosition="0">
        <references count="2">
          <reference field="4" count="1" selected="0">
            <x v="1"/>
          </reference>
          <reference field="5" count="24" selected="0">
            <x v="0"/>
            <x v="1"/>
            <x v="2"/>
            <x v="3"/>
            <x v="4"/>
            <x v="5"/>
            <x v="6"/>
            <x v="7"/>
            <x v="9"/>
            <x v="10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8"/>
          </reference>
        </references>
      </pivotArea>
    </format>
    <format dxfId="1282">
      <pivotArea dataOnly="0" labelOnly="1" outline="0" fieldPosition="0">
        <references count="1">
          <reference field="4" count="1">
            <x v="1"/>
          </reference>
        </references>
      </pivotArea>
    </format>
    <format dxfId="1281">
      <pivotArea dataOnly="0" labelOnly="1" outline="0" fieldPosition="0">
        <references count="2">
          <reference field="4" count="1" selected="0">
            <x v="1"/>
          </reference>
          <reference field="5" count="24">
            <x v="0"/>
            <x v="1"/>
            <x v="2"/>
            <x v="3"/>
            <x v="4"/>
            <x v="5"/>
            <x v="6"/>
            <x v="7"/>
            <x v="9"/>
            <x v="10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8"/>
          </reference>
        </references>
      </pivotArea>
    </format>
    <format dxfId="1280">
      <pivotArea outline="0" collapsedLevelsAreSubtotals="1" fieldPosition="0">
        <references count="2">
          <reference field="4" count="1" selected="0">
            <x v="3"/>
          </reference>
          <reference field="5" count="3" selected="0">
            <x v="12"/>
            <x v="14"/>
            <x v="25"/>
          </reference>
        </references>
      </pivotArea>
    </format>
    <format dxfId="1279">
      <pivotArea dataOnly="0" labelOnly="1" outline="0" fieldPosition="0">
        <references count="1">
          <reference field="4" count="1">
            <x v="3"/>
          </reference>
        </references>
      </pivotArea>
    </format>
    <format dxfId="1278">
      <pivotArea dataOnly="0" labelOnly="1" outline="0" fieldPosition="0">
        <references count="2">
          <reference field="4" count="1" selected="0">
            <x v="3"/>
          </reference>
          <reference field="5" count="3">
            <x v="12"/>
            <x v="14"/>
            <x v="25"/>
          </reference>
        </references>
      </pivotArea>
    </format>
    <format dxfId="1277">
      <pivotArea outline="0" collapsedLevelsAreSubtotals="1" fieldPosition="0">
        <references count="2">
          <reference field="4" count="1" selected="0">
            <x v="4"/>
          </reference>
          <reference field="5" count="9" selected="0">
            <x v="0"/>
            <x v="1"/>
            <x v="5"/>
            <x v="6"/>
            <x v="8"/>
            <x v="9"/>
            <x v="20"/>
            <x v="25"/>
            <x v="27"/>
          </reference>
        </references>
      </pivotArea>
    </format>
    <format dxfId="1276">
      <pivotArea dataOnly="0" labelOnly="1" outline="0" fieldPosition="0">
        <references count="1">
          <reference field="4" count="1">
            <x v="4"/>
          </reference>
        </references>
      </pivotArea>
    </format>
    <format dxfId="1275">
      <pivotArea dataOnly="0" labelOnly="1" outline="0" fieldPosition="0">
        <references count="2">
          <reference field="4" count="1" selected="0">
            <x v="4"/>
          </reference>
          <reference field="5" count="9">
            <x v="0"/>
            <x v="1"/>
            <x v="5"/>
            <x v="6"/>
            <x v="8"/>
            <x v="9"/>
            <x v="20"/>
            <x v="25"/>
            <x v="27"/>
          </reference>
        </references>
      </pivotArea>
    </format>
    <format dxfId="1274">
      <pivotArea outline="0" collapsedLevelsAreSubtotals="1" fieldPosition="0">
        <references count="1">
          <reference field="4" count="1" selected="0" defaultSubtotal="1">
            <x v="5"/>
          </reference>
        </references>
      </pivotArea>
    </format>
    <format dxfId="1273">
      <pivotArea dataOnly="0" labelOnly="1" outline="0" fieldPosition="0">
        <references count="1">
          <reference field="4" count="1">
            <x v="5"/>
          </reference>
        </references>
      </pivotArea>
    </format>
    <format dxfId="1272">
      <pivotArea dataOnly="0" labelOnly="1" outline="0" fieldPosition="0">
        <references count="1">
          <reference field="4" count="1" defaultSubtotal="1">
            <x v="5"/>
          </reference>
        </references>
      </pivotArea>
    </format>
    <format dxfId="1271">
      <pivotArea dataOnly="0" labelOnly="1" outline="0" fieldPosition="0">
        <references count="2">
          <reference field="4" count="1" selected="0">
            <x v="5"/>
          </reference>
          <reference field="5" count="15">
            <x v="0"/>
            <x v="2"/>
            <x v="3"/>
            <x v="4"/>
            <x v="11"/>
            <x v="12"/>
            <x v="14"/>
            <x v="15"/>
            <x v="16"/>
            <x v="17"/>
            <x v="18"/>
            <x v="21"/>
            <x v="26"/>
            <x v="27"/>
            <x v="28"/>
          </reference>
        </references>
      </pivotArea>
    </format>
    <format dxfId="1270">
      <pivotArea outline="0" collapsedLevelsAreSubtotals="1" fieldPosition="0">
        <references count="1">
          <reference field="4" count="1" selected="0" defaultSubtotal="1">
            <x v="5"/>
          </reference>
        </references>
      </pivotArea>
    </format>
    <format dxfId="1269">
      <pivotArea dataOnly="0" labelOnly="1" outline="0" fieldPosition="0">
        <references count="1">
          <reference field="4" count="1">
            <x v="5"/>
          </reference>
        </references>
      </pivotArea>
    </format>
    <format dxfId="1268">
      <pivotArea dataOnly="0" labelOnly="1" outline="0" fieldPosition="0">
        <references count="1">
          <reference field="4" count="1" defaultSubtotal="1">
            <x v="5"/>
          </reference>
        </references>
      </pivotArea>
    </format>
    <format dxfId="1267">
      <pivotArea dataOnly="0" labelOnly="1" outline="0" fieldPosition="0">
        <references count="2">
          <reference field="4" count="1" selected="0">
            <x v="5"/>
          </reference>
          <reference field="5" count="15">
            <x v="0"/>
            <x v="2"/>
            <x v="3"/>
            <x v="4"/>
            <x v="11"/>
            <x v="12"/>
            <x v="14"/>
            <x v="15"/>
            <x v="16"/>
            <x v="17"/>
            <x v="18"/>
            <x v="21"/>
            <x v="26"/>
            <x v="27"/>
            <x v="28"/>
          </reference>
        </references>
      </pivotArea>
    </format>
    <format dxfId="1266">
      <pivotArea outline="0" collapsedLevelsAreSubtotals="1" fieldPosition="0">
        <references count="2">
          <reference field="4" count="1" selected="0">
            <x v="4"/>
          </reference>
          <reference field="5" count="9" selected="0">
            <x v="0"/>
            <x v="1"/>
            <x v="5"/>
            <x v="6"/>
            <x v="8"/>
            <x v="9"/>
            <x v="20"/>
            <x v="25"/>
            <x v="27"/>
          </reference>
        </references>
      </pivotArea>
    </format>
    <format dxfId="1265">
      <pivotArea dataOnly="0" labelOnly="1" outline="0" fieldPosition="0">
        <references count="1">
          <reference field="4" count="1">
            <x v="4"/>
          </reference>
        </references>
      </pivotArea>
    </format>
    <format dxfId="1264">
      <pivotArea dataOnly="0" labelOnly="1" outline="0" fieldPosition="0">
        <references count="2">
          <reference field="4" count="1" selected="0">
            <x v="4"/>
          </reference>
          <reference field="5" count="9">
            <x v="0"/>
            <x v="1"/>
            <x v="5"/>
            <x v="6"/>
            <x v="8"/>
            <x v="9"/>
            <x v="20"/>
            <x v="25"/>
            <x v="27"/>
          </reference>
        </references>
      </pivotArea>
    </format>
    <format dxfId="1263">
      <pivotArea outline="0" collapsedLevelsAreSubtotals="1" fieldPosition="0">
        <references count="2">
          <reference field="4" count="1" selected="0">
            <x v="3"/>
          </reference>
          <reference field="5" count="3" selected="0">
            <x v="12"/>
            <x v="14"/>
            <x v="25"/>
          </reference>
        </references>
      </pivotArea>
    </format>
    <format dxfId="1262">
      <pivotArea dataOnly="0" labelOnly="1" outline="0" fieldPosition="0">
        <references count="1">
          <reference field="4" count="1">
            <x v="3"/>
          </reference>
        </references>
      </pivotArea>
    </format>
    <format dxfId="1261">
      <pivotArea dataOnly="0" labelOnly="1" outline="0" fieldPosition="0">
        <references count="2">
          <reference field="4" count="1" selected="0">
            <x v="3"/>
          </reference>
          <reference field="5" count="3">
            <x v="12"/>
            <x v="14"/>
            <x v="25"/>
          </reference>
        </references>
      </pivotArea>
    </format>
    <format dxfId="1260">
      <pivotArea outline="0" collapsedLevelsAreSubtotals="1" fieldPosition="0">
        <references count="2">
          <reference field="4" count="1" selected="0">
            <x v="2"/>
          </reference>
          <reference field="5" count="12" selected="0">
            <x v="0"/>
            <x v="3"/>
            <x v="8"/>
            <x v="9"/>
            <x v="11"/>
            <x v="12"/>
            <x v="14"/>
            <x v="15"/>
            <x v="16"/>
            <x v="18"/>
            <x v="27"/>
            <x v="28"/>
          </reference>
        </references>
      </pivotArea>
    </format>
    <format dxfId="1259">
      <pivotArea dataOnly="0" labelOnly="1" outline="0" fieldPosition="0">
        <references count="1">
          <reference field="4" count="1">
            <x v="2"/>
          </reference>
        </references>
      </pivotArea>
    </format>
    <format dxfId="1258">
      <pivotArea dataOnly="0" labelOnly="1" outline="0" fieldPosition="0">
        <references count="2">
          <reference field="4" count="1" selected="0">
            <x v="2"/>
          </reference>
          <reference field="5" count="12">
            <x v="0"/>
            <x v="3"/>
            <x v="8"/>
            <x v="9"/>
            <x v="11"/>
            <x v="12"/>
            <x v="14"/>
            <x v="15"/>
            <x v="16"/>
            <x v="18"/>
            <x v="27"/>
            <x v="28"/>
          </reference>
        </references>
      </pivotArea>
    </format>
    <format dxfId="1257">
      <pivotArea outline="0" collapsedLevelsAreSubtotals="1" fieldPosition="0">
        <references count="2">
          <reference field="4" count="1" selected="0">
            <x v="1"/>
          </reference>
          <reference field="5" count="24" selected="0">
            <x v="0"/>
            <x v="1"/>
            <x v="2"/>
            <x v="3"/>
            <x v="4"/>
            <x v="5"/>
            <x v="6"/>
            <x v="7"/>
            <x v="9"/>
            <x v="10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8"/>
          </reference>
        </references>
      </pivotArea>
    </format>
    <format dxfId="1256">
      <pivotArea dataOnly="0" labelOnly="1" outline="0" fieldPosition="0">
        <references count="1">
          <reference field="4" count="1">
            <x v="1"/>
          </reference>
        </references>
      </pivotArea>
    </format>
    <format dxfId="1255">
      <pivotArea dataOnly="0" labelOnly="1" outline="0" fieldPosition="0">
        <references count="2">
          <reference field="4" count="1" selected="0">
            <x v="1"/>
          </reference>
          <reference field="5" count="24">
            <x v="0"/>
            <x v="1"/>
            <x v="2"/>
            <x v="3"/>
            <x v="4"/>
            <x v="5"/>
            <x v="6"/>
            <x v="7"/>
            <x v="9"/>
            <x v="10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8"/>
          </reference>
        </references>
      </pivotArea>
    </format>
    <format dxfId="1254">
      <pivotArea outline="0" collapsedLevelsAreSubtotals="1" fieldPosition="0">
        <references count="2">
          <reference field="4" count="1" selected="0">
            <x v="0"/>
          </reference>
          <reference field="5" count="13" selected="0">
            <x v="0"/>
            <x v="2"/>
            <x v="3"/>
            <x v="10"/>
            <x v="11"/>
            <x v="12"/>
            <x v="14"/>
            <x v="15"/>
            <x v="16"/>
            <x v="17"/>
            <x v="18"/>
            <x v="24"/>
            <x v="28"/>
          </reference>
        </references>
      </pivotArea>
    </format>
    <format dxfId="1253">
      <pivotArea dataOnly="0" labelOnly="1" outline="0" fieldPosition="0">
        <references count="1">
          <reference field="4" count="1">
            <x v="0"/>
          </reference>
        </references>
      </pivotArea>
    </format>
    <format dxfId="1252">
      <pivotArea dataOnly="0" labelOnly="1" outline="0" fieldPosition="0">
        <references count="2">
          <reference field="4" count="1" selected="0">
            <x v="0"/>
          </reference>
          <reference field="5" count="13">
            <x v="0"/>
            <x v="2"/>
            <x v="3"/>
            <x v="10"/>
            <x v="11"/>
            <x v="12"/>
            <x v="14"/>
            <x v="15"/>
            <x v="16"/>
            <x v="17"/>
            <x v="18"/>
            <x v="24"/>
            <x v="28"/>
          </reference>
        </references>
      </pivotArea>
    </format>
    <format dxfId="1251">
      <pivotArea outline="0" collapsedLevelsAreSubtotals="1" fieldPosition="0">
        <references count="1">
          <reference field="4" count="1" selected="0" defaultSubtotal="1">
            <x v="4"/>
          </reference>
        </references>
      </pivotArea>
    </format>
    <format dxfId="1250">
      <pivotArea dataOnly="0" labelOnly="1" outline="0" fieldPosition="0">
        <references count="1">
          <reference field="4" count="1" defaultSubtotal="1">
            <x v="4"/>
          </reference>
        </references>
      </pivotArea>
    </format>
    <format dxfId="1249">
      <pivotArea outline="0" collapsedLevelsAreSubtotals="1" fieldPosition="0">
        <references count="1">
          <reference field="4" count="1" selected="0" defaultSubtotal="1">
            <x v="3"/>
          </reference>
        </references>
      </pivotArea>
    </format>
    <format dxfId="1248">
      <pivotArea dataOnly="0" labelOnly="1" outline="0" fieldPosition="0">
        <references count="1">
          <reference field="4" count="1" defaultSubtotal="1">
            <x v="3"/>
          </reference>
        </references>
      </pivotArea>
    </format>
    <format dxfId="1247">
      <pivotArea outline="0" collapsedLevelsAreSubtotals="1" fieldPosition="0">
        <references count="1">
          <reference field="4" count="1" selected="0" defaultSubtotal="1">
            <x v="2"/>
          </reference>
        </references>
      </pivotArea>
    </format>
    <format dxfId="1246">
      <pivotArea dataOnly="0" labelOnly="1" outline="0" fieldPosition="0">
        <references count="1">
          <reference field="4" count="1" defaultSubtotal="1">
            <x v="2"/>
          </reference>
        </references>
      </pivotArea>
    </format>
    <format dxfId="1245">
      <pivotArea outline="0" collapsedLevelsAreSubtotals="1" fieldPosition="0">
        <references count="1">
          <reference field="4" count="1" selected="0" defaultSubtotal="1">
            <x v="1"/>
          </reference>
        </references>
      </pivotArea>
    </format>
    <format dxfId="1244">
      <pivotArea dataOnly="0" labelOnly="1" outline="0" fieldPosition="0">
        <references count="1">
          <reference field="4" count="1" defaultSubtotal="1">
            <x v="1"/>
          </reference>
        </references>
      </pivotArea>
    </format>
    <format dxfId="1243">
      <pivotArea outline="0" collapsedLevelsAreSubtotals="1" fieldPosition="0">
        <references count="1">
          <reference field="4" count="1" selected="0" defaultSubtotal="1">
            <x v="0"/>
          </reference>
        </references>
      </pivotArea>
    </format>
    <format dxfId="1242">
      <pivotArea dataOnly="0" labelOnly="1" outline="0" fieldPosition="0">
        <references count="1">
          <reference field="4" count="1" defaultSubtotal="1">
            <x v="0"/>
          </reference>
        </references>
      </pivotArea>
    </format>
    <format dxfId="1241">
      <pivotArea dataOnly="0" labelOnly="1" outline="0" fieldPosition="0">
        <references count="1">
          <reference field="20" count="0"/>
        </references>
      </pivotArea>
    </format>
    <format dxfId="1240">
      <pivotArea dataOnly="0" labelOnly="1" grandCol="1" outline="0" fieldPosition="0"/>
    </format>
  </formats>
  <chartFormats count="2">
    <chartFormat chart="5" format="8" series="1">
      <pivotArea type="data" outline="0" fieldPosition="0">
        <references count="1">
          <reference field="20" count="1" selected="0">
            <x v="1"/>
          </reference>
        </references>
      </pivotArea>
    </chartFormat>
    <chartFormat chart="5" format="9" series="1">
      <pivotArea type="data" outline="0" fieldPosition="0">
        <references count="1">
          <reference field="2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1"/>
  <sheetViews>
    <sheetView topLeftCell="A31" workbookViewId="0">
      <selection activeCell="J2" sqref="J2:J203"/>
    </sheetView>
  </sheetViews>
  <sheetFormatPr baseColWidth="10" defaultRowHeight="15" x14ac:dyDescent="0.25"/>
  <cols>
    <col min="1" max="1" width="13.140625" style="54" bestFit="1" customWidth="1"/>
    <col min="2" max="2" width="16.28515625" style="54" bestFit="1" customWidth="1"/>
    <col min="3" max="3" width="21.42578125" style="54" bestFit="1" customWidth="1"/>
    <col min="4" max="4" width="18.140625" style="54" bestFit="1" customWidth="1"/>
    <col min="5" max="5" width="9.42578125" style="62" bestFit="1" customWidth="1"/>
    <col min="6" max="6" width="15.42578125" style="54" customWidth="1"/>
    <col min="7" max="7" width="18" style="54" bestFit="1" customWidth="1"/>
    <col min="8" max="8" width="7.7109375" style="54" customWidth="1"/>
    <col min="9" max="9" width="14.85546875" style="54" customWidth="1"/>
    <col min="10" max="10" width="14.85546875" style="75" customWidth="1"/>
    <col min="11" max="11" width="15.42578125" style="54" customWidth="1"/>
    <col min="12" max="12" width="5.7109375" style="54" customWidth="1"/>
    <col min="13" max="13" width="4.5703125" style="54" customWidth="1"/>
    <col min="14" max="14" width="5.5703125" style="54" customWidth="1"/>
    <col min="15" max="19" width="4.5703125" style="54" bestFit="1" customWidth="1"/>
    <col min="21" max="21" width="18.7109375" customWidth="1"/>
  </cols>
  <sheetData>
    <row r="1" spans="1:21" x14ac:dyDescent="0.25">
      <c r="A1" s="111" t="s">
        <v>120</v>
      </c>
      <c r="B1" s="111" t="s">
        <v>125</v>
      </c>
      <c r="C1" s="111" t="s">
        <v>123</v>
      </c>
      <c r="D1" s="111" t="s">
        <v>124</v>
      </c>
      <c r="E1" s="113" t="s">
        <v>121</v>
      </c>
      <c r="F1" s="111" t="s">
        <v>126</v>
      </c>
      <c r="G1" s="111" t="s">
        <v>127</v>
      </c>
      <c r="H1" s="111" t="s">
        <v>129</v>
      </c>
      <c r="I1" s="111" t="s">
        <v>122</v>
      </c>
      <c r="J1" s="119" t="s">
        <v>164</v>
      </c>
      <c r="K1" s="111" t="s">
        <v>128</v>
      </c>
      <c r="L1" s="114" t="s">
        <v>84</v>
      </c>
      <c r="M1" s="114" t="s">
        <v>85</v>
      </c>
      <c r="N1" s="114" t="s">
        <v>86</v>
      </c>
      <c r="O1" s="114" t="s">
        <v>87</v>
      </c>
      <c r="P1" s="114" t="s">
        <v>88</v>
      </c>
      <c r="Q1" s="114" t="s">
        <v>89</v>
      </c>
      <c r="R1" s="114" t="s">
        <v>90</v>
      </c>
      <c r="S1" s="114" t="s">
        <v>91</v>
      </c>
      <c r="T1" s="114" t="s">
        <v>145</v>
      </c>
      <c r="U1" s="114" t="s">
        <v>159</v>
      </c>
    </row>
    <row r="2" spans="1:21" x14ac:dyDescent="0.25">
      <c r="A2" s="75">
        <v>1</v>
      </c>
      <c r="B2" s="125" t="s">
        <v>10</v>
      </c>
      <c r="C2" s="125" t="s">
        <v>11</v>
      </c>
      <c r="D2" s="125" t="s">
        <v>33</v>
      </c>
      <c r="E2" s="125" t="s">
        <v>13</v>
      </c>
      <c r="F2" s="125" t="s">
        <v>5</v>
      </c>
      <c r="G2" s="125" t="s">
        <v>92</v>
      </c>
      <c r="H2" s="125" t="s">
        <v>98</v>
      </c>
      <c r="I2" s="125" t="s">
        <v>99</v>
      </c>
      <c r="J2" s="125" t="s">
        <v>165</v>
      </c>
      <c r="K2" s="125" t="s">
        <v>102</v>
      </c>
      <c r="L2" s="125" t="s">
        <v>14</v>
      </c>
      <c r="M2" s="125">
        <v>1</v>
      </c>
      <c r="N2" s="125">
        <v>2</v>
      </c>
      <c r="O2" s="125">
        <v>1</v>
      </c>
      <c r="P2" s="125">
        <v>1</v>
      </c>
      <c r="Q2" s="125">
        <v>1</v>
      </c>
      <c r="R2" s="125">
        <v>1</v>
      </c>
      <c r="S2" s="125" t="s">
        <v>19</v>
      </c>
      <c r="T2" s="125" t="s">
        <v>139</v>
      </c>
      <c r="U2" s="125" t="s">
        <v>137</v>
      </c>
    </row>
    <row r="3" spans="1:21" x14ac:dyDescent="0.25">
      <c r="A3" s="75">
        <v>2</v>
      </c>
      <c r="B3" s="125" t="s">
        <v>60</v>
      </c>
      <c r="C3" s="125" t="s">
        <v>11</v>
      </c>
      <c r="D3" s="125" t="s">
        <v>12</v>
      </c>
      <c r="E3" s="125" t="s">
        <v>13</v>
      </c>
      <c r="F3" s="125" t="s">
        <v>7</v>
      </c>
      <c r="G3" s="125" t="s">
        <v>18</v>
      </c>
      <c r="H3" s="125" t="s">
        <v>98</v>
      </c>
      <c r="I3" s="125" t="s">
        <v>99</v>
      </c>
      <c r="J3" s="125" t="s">
        <v>165</v>
      </c>
      <c r="K3" s="125" t="s">
        <v>102</v>
      </c>
      <c r="L3" s="125" t="s">
        <v>19</v>
      </c>
      <c r="M3" s="125">
        <v>1</v>
      </c>
      <c r="N3" s="125">
        <v>1</v>
      </c>
      <c r="O3" s="125">
        <v>1</v>
      </c>
      <c r="P3" s="125">
        <v>1</v>
      </c>
      <c r="Q3" s="125">
        <v>1</v>
      </c>
      <c r="R3" s="125">
        <v>1</v>
      </c>
      <c r="S3" s="125" t="s">
        <v>19</v>
      </c>
      <c r="T3" s="125" t="s">
        <v>139</v>
      </c>
      <c r="U3" s="125" t="s">
        <v>137</v>
      </c>
    </row>
    <row r="4" spans="1:21" x14ac:dyDescent="0.25">
      <c r="A4" s="75">
        <v>3</v>
      </c>
      <c r="B4" s="125" t="s">
        <v>30</v>
      </c>
      <c r="C4" s="125" t="s">
        <v>26</v>
      </c>
      <c r="D4" s="125" t="s">
        <v>12</v>
      </c>
      <c r="E4" s="125" t="s">
        <v>17</v>
      </c>
      <c r="F4" s="125" t="s">
        <v>7</v>
      </c>
      <c r="G4" s="125" t="s">
        <v>18</v>
      </c>
      <c r="H4" s="125" t="s">
        <v>98</v>
      </c>
      <c r="I4" s="125" t="s">
        <v>99</v>
      </c>
      <c r="J4" s="125" t="s">
        <v>165</v>
      </c>
      <c r="K4" s="125" t="s">
        <v>102</v>
      </c>
      <c r="L4" s="125" t="s">
        <v>19</v>
      </c>
      <c r="M4" s="125">
        <v>1</v>
      </c>
      <c r="N4" s="125">
        <v>1</v>
      </c>
      <c r="O4" s="125">
        <v>1</v>
      </c>
      <c r="P4" s="125">
        <v>1</v>
      </c>
      <c r="Q4" s="125">
        <v>1</v>
      </c>
      <c r="R4" s="125">
        <v>2</v>
      </c>
      <c r="S4" s="125" t="s">
        <v>19</v>
      </c>
      <c r="T4" s="125" t="s">
        <v>139</v>
      </c>
      <c r="U4" s="125" t="s">
        <v>140</v>
      </c>
    </row>
    <row r="5" spans="1:21" x14ac:dyDescent="0.25">
      <c r="A5" s="75">
        <v>4</v>
      </c>
      <c r="B5" s="125" t="s">
        <v>10</v>
      </c>
      <c r="C5" s="125" t="s">
        <v>11</v>
      </c>
      <c r="D5" s="125" t="s">
        <v>12</v>
      </c>
      <c r="E5" s="125" t="s">
        <v>13</v>
      </c>
      <c r="F5" s="125" t="s">
        <v>7</v>
      </c>
      <c r="G5" s="125" t="s">
        <v>62</v>
      </c>
      <c r="H5" s="125" t="s">
        <v>98</v>
      </c>
      <c r="I5" s="125" t="s">
        <v>99</v>
      </c>
      <c r="J5" s="125" t="s">
        <v>165</v>
      </c>
      <c r="K5" s="125" t="s">
        <v>102</v>
      </c>
      <c r="L5" s="125" t="s">
        <v>14</v>
      </c>
      <c r="M5" s="125">
        <v>2</v>
      </c>
      <c r="N5" s="125">
        <v>1</v>
      </c>
      <c r="O5" s="125">
        <v>1</v>
      </c>
      <c r="P5" s="125">
        <v>1</v>
      </c>
      <c r="Q5" s="125">
        <v>1</v>
      </c>
      <c r="R5" s="125">
        <v>2</v>
      </c>
      <c r="S5" s="125" t="s">
        <v>19</v>
      </c>
      <c r="T5" s="125" t="s">
        <v>142</v>
      </c>
      <c r="U5" s="125" t="s">
        <v>140</v>
      </c>
    </row>
    <row r="6" spans="1:21" x14ac:dyDescent="0.25">
      <c r="A6" s="75">
        <v>5</v>
      </c>
      <c r="B6" s="125" t="s">
        <v>34</v>
      </c>
      <c r="C6" s="125" t="s">
        <v>63</v>
      </c>
      <c r="D6" s="125" t="s">
        <v>25</v>
      </c>
      <c r="E6" s="125" t="s">
        <v>13</v>
      </c>
      <c r="F6" s="125" t="s">
        <v>7</v>
      </c>
      <c r="G6" s="125" t="s">
        <v>58</v>
      </c>
      <c r="H6" s="125" t="s">
        <v>98</v>
      </c>
      <c r="I6" s="125" t="s">
        <v>99</v>
      </c>
      <c r="J6" s="125" t="s">
        <v>165</v>
      </c>
      <c r="K6" s="125" t="s">
        <v>102</v>
      </c>
      <c r="L6" s="125" t="s">
        <v>19</v>
      </c>
      <c r="M6" s="125">
        <v>1</v>
      </c>
      <c r="N6" s="125">
        <v>1</v>
      </c>
      <c r="O6" s="125">
        <v>1</v>
      </c>
      <c r="P6" s="125">
        <v>1</v>
      </c>
      <c r="Q6" s="125">
        <v>1</v>
      </c>
      <c r="R6" s="125">
        <v>1</v>
      </c>
      <c r="S6" s="125" t="s">
        <v>19</v>
      </c>
      <c r="T6" s="125" t="s">
        <v>139</v>
      </c>
      <c r="U6" s="125" t="s">
        <v>140</v>
      </c>
    </row>
    <row r="7" spans="1:21" x14ac:dyDescent="0.25">
      <c r="A7" s="75">
        <v>6</v>
      </c>
      <c r="B7" s="125" t="s">
        <v>32</v>
      </c>
      <c r="C7" s="125" t="s">
        <v>26</v>
      </c>
      <c r="D7" s="125" t="s">
        <v>12</v>
      </c>
      <c r="E7" s="125" t="s">
        <v>17</v>
      </c>
      <c r="F7" s="125" t="s">
        <v>7</v>
      </c>
      <c r="G7" s="125" t="s">
        <v>58</v>
      </c>
      <c r="H7" s="125" t="s">
        <v>98</v>
      </c>
      <c r="I7" s="125" t="s">
        <v>99</v>
      </c>
      <c r="J7" s="125" t="s">
        <v>165</v>
      </c>
      <c r="K7" s="125" t="s">
        <v>102</v>
      </c>
      <c r="L7" s="125" t="s">
        <v>14</v>
      </c>
      <c r="M7" s="125">
        <v>1</v>
      </c>
      <c r="N7" s="125">
        <v>1</v>
      </c>
      <c r="O7" s="125">
        <v>1</v>
      </c>
      <c r="P7" s="125">
        <v>1</v>
      </c>
      <c r="Q7" s="125">
        <v>3</v>
      </c>
      <c r="R7" s="125">
        <v>3</v>
      </c>
      <c r="S7" s="125" t="s">
        <v>19</v>
      </c>
      <c r="T7" s="125" t="s">
        <v>139</v>
      </c>
      <c r="U7" s="125" t="s">
        <v>137</v>
      </c>
    </row>
    <row r="8" spans="1:21" x14ac:dyDescent="0.25">
      <c r="A8" s="75">
        <v>7</v>
      </c>
      <c r="B8" s="125" t="s">
        <v>166</v>
      </c>
      <c r="C8" s="125" t="s">
        <v>26</v>
      </c>
      <c r="D8" s="125" t="s">
        <v>12</v>
      </c>
      <c r="E8" s="125" t="s">
        <v>17</v>
      </c>
      <c r="F8" s="125" t="s">
        <v>7</v>
      </c>
      <c r="G8" s="125" t="s">
        <v>24</v>
      </c>
      <c r="H8" s="125" t="s">
        <v>98</v>
      </c>
      <c r="I8" s="125" t="s">
        <v>99</v>
      </c>
      <c r="J8" s="125" t="s">
        <v>165</v>
      </c>
      <c r="K8" s="125" t="s">
        <v>102</v>
      </c>
      <c r="L8" s="125" t="s">
        <v>19</v>
      </c>
      <c r="M8" s="125">
        <v>1</v>
      </c>
      <c r="N8" s="125">
        <v>1</v>
      </c>
      <c r="O8" s="125">
        <v>1</v>
      </c>
      <c r="P8" s="125">
        <v>1</v>
      </c>
      <c r="Q8" s="125">
        <v>1</v>
      </c>
      <c r="R8" s="125">
        <v>1</v>
      </c>
      <c r="S8" s="125" t="s">
        <v>19</v>
      </c>
      <c r="T8" s="125" t="s">
        <v>139</v>
      </c>
      <c r="U8" s="125" t="s">
        <v>140</v>
      </c>
    </row>
    <row r="9" spans="1:21" x14ac:dyDescent="0.25">
      <c r="A9" s="75">
        <v>8</v>
      </c>
      <c r="B9" s="125" t="s">
        <v>22</v>
      </c>
      <c r="C9" s="125" t="s">
        <v>11</v>
      </c>
      <c r="D9" s="125" t="s">
        <v>22</v>
      </c>
      <c r="E9" s="125" t="s">
        <v>17</v>
      </c>
      <c r="F9" s="125" t="s">
        <v>7</v>
      </c>
      <c r="G9" s="125" t="s">
        <v>62</v>
      </c>
      <c r="H9" s="125" t="s">
        <v>101</v>
      </c>
      <c r="I9" s="125" t="s">
        <v>119</v>
      </c>
      <c r="J9" s="125" t="s">
        <v>165</v>
      </c>
      <c r="K9" s="125" t="s">
        <v>100</v>
      </c>
      <c r="L9" s="125" t="s">
        <v>19</v>
      </c>
      <c r="M9" s="125">
        <v>1</v>
      </c>
      <c r="N9" s="125">
        <v>2</v>
      </c>
      <c r="O9" s="125">
        <v>2</v>
      </c>
      <c r="P9" s="125">
        <v>1</v>
      </c>
      <c r="Q9" s="125">
        <v>1</v>
      </c>
      <c r="R9" s="125">
        <v>1</v>
      </c>
      <c r="S9" s="125" t="s">
        <v>19</v>
      </c>
      <c r="T9" s="125" t="s">
        <v>139</v>
      </c>
      <c r="U9" s="125" t="s">
        <v>140</v>
      </c>
    </row>
    <row r="10" spans="1:21" x14ac:dyDescent="0.25">
      <c r="A10" s="75">
        <v>9</v>
      </c>
      <c r="B10" s="125" t="s">
        <v>32</v>
      </c>
      <c r="C10" s="125" t="s">
        <v>26</v>
      </c>
      <c r="D10" s="125" t="s">
        <v>12</v>
      </c>
      <c r="E10" s="125" t="s">
        <v>13</v>
      </c>
      <c r="F10" s="125" t="s">
        <v>7</v>
      </c>
      <c r="G10" s="125" t="s">
        <v>21</v>
      </c>
      <c r="H10" s="125" t="s">
        <v>98</v>
      </c>
      <c r="I10" s="125" t="s">
        <v>99</v>
      </c>
      <c r="J10" s="125" t="s">
        <v>165</v>
      </c>
      <c r="K10" s="125" t="s">
        <v>102</v>
      </c>
      <c r="L10" s="125" t="s">
        <v>19</v>
      </c>
      <c r="M10" s="125">
        <v>1</v>
      </c>
      <c r="N10" s="125">
        <v>1</v>
      </c>
      <c r="O10" s="125">
        <v>1</v>
      </c>
      <c r="P10" s="125">
        <v>1</v>
      </c>
      <c r="Q10" s="125">
        <v>1</v>
      </c>
      <c r="R10" s="125">
        <v>2</v>
      </c>
      <c r="S10" s="125" t="s">
        <v>19</v>
      </c>
      <c r="T10" s="125" t="s">
        <v>139</v>
      </c>
      <c r="U10" s="125" t="s">
        <v>140</v>
      </c>
    </row>
    <row r="11" spans="1:21" x14ac:dyDescent="0.25">
      <c r="A11" s="75">
        <v>10</v>
      </c>
      <c r="B11" s="125" t="s">
        <v>20</v>
      </c>
      <c r="C11" s="125" t="s">
        <v>11</v>
      </c>
      <c r="D11" s="125" t="s">
        <v>12</v>
      </c>
      <c r="E11" s="125" t="s">
        <v>13</v>
      </c>
      <c r="F11" s="125" t="s">
        <v>7</v>
      </c>
      <c r="G11" s="125" t="s">
        <v>21</v>
      </c>
      <c r="H11" s="125" t="s">
        <v>98</v>
      </c>
      <c r="I11" s="125" t="s">
        <v>99</v>
      </c>
      <c r="J11" s="125" t="s">
        <v>165</v>
      </c>
      <c r="K11" s="125" t="s">
        <v>102</v>
      </c>
      <c r="L11" s="125" t="s">
        <v>19</v>
      </c>
      <c r="M11" s="125">
        <v>1</v>
      </c>
      <c r="N11" s="125">
        <v>1</v>
      </c>
      <c r="O11" s="125">
        <v>1</v>
      </c>
      <c r="P11" s="125">
        <v>1</v>
      </c>
      <c r="Q11" s="125">
        <v>1</v>
      </c>
      <c r="R11" s="125">
        <v>2</v>
      </c>
      <c r="S11" s="125" t="s">
        <v>19</v>
      </c>
      <c r="T11" s="125" t="s">
        <v>139</v>
      </c>
      <c r="U11" s="125" t="s">
        <v>140</v>
      </c>
    </row>
    <row r="12" spans="1:21" x14ac:dyDescent="0.25">
      <c r="A12" s="75">
        <v>11</v>
      </c>
      <c r="B12" s="125" t="s">
        <v>20</v>
      </c>
      <c r="C12" s="125" t="s">
        <v>11</v>
      </c>
      <c r="D12" s="125" t="s">
        <v>12</v>
      </c>
      <c r="E12" s="125" t="s">
        <v>17</v>
      </c>
      <c r="F12" s="125" t="s">
        <v>7</v>
      </c>
      <c r="G12" s="125" t="s">
        <v>24</v>
      </c>
      <c r="H12" s="125" t="s">
        <v>98</v>
      </c>
      <c r="I12" s="125" t="s">
        <v>99</v>
      </c>
      <c r="J12" s="125" t="s">
        <v>165</v>
      </c>
      <c r="K12" s="125" t="s">
        <v>102</v>
      </c>
      <c r="L12" s="125" t="s">
        <v>14</v>
      </c>
      <c r="M12" s="125">
        <v>1</v>
      </c>
      <c r="N12" s="125">
        <v>1</v>
      </c>
      <c r="O12" s="125">
        <v>2</v>
      </c>
      <c r="P12" s="125">
        <v>1</v>
      </c>
      <c r="Q12" s="125">
        <v>1</v>
      </c>
      <c r="R12" s="125">
        <v>1</v>
      </c>
      <c r="S12" s="125" t="s">
        <v>19</v>
      </c>
      <c r="T12" s="125" t="s">
        <v>139</v>
      </c>
      <c r="U12" s="125" t="s">
        <v>140</v>
      </c>
    </row>
    <row r="13" spans="1:21" x14ac:dyDescent="0.25">
      <c r="A13" s="75">
        <v>12</v>
      </c>
      <c r="B13" s="125" t="s">
        <v>20</v>
      </c>
      <c r="C13" s="125" t="s">
        <v>11</v>
      </c>
      <c r="D13" s="125" t="s">
        <v>29</v>
      </c>
      <c r="E13" s="125" t="s">
        <v>13</v>
      </c>
      <c r="F13" s="125" t="s">
        <v>7</v>
      </c>
      <c r="G13" s="125" t="s">
        <v>5</v>
      </c>
      <c r="H13" s="125" t="s">
        <v>98</v>
      </c>
      <c r="I13" s="125" t="s">
        <v>99</v>
      </c>
      <c r="J13" s="125" t="s">
        <v>165</v>
      </c>
      <c r="K13" s="125" t="s">
        <v>102</v>
      </c>
      <c r="L13" s="125" t="s">
        <v>19</v>
      </c>
      <c r="M13" s="125">
        <v>1</v>
      </c>
      <c r="N13" s="125">
        <v>1</v>
      </c>
      <c r="O13" s="125">
        <v>1</v>
      </c>
      <c r="P13" s="125">
        <v>1</v>
      </c>
      <c r="Q13" s="125">
        <v>1</v>
      </c>
      <c r="R13" s="125">
        <v>1</v>
      </c>
      <c r="S13" s="125" t="s">
        <v>19</v>
      </c>
      <c r="T13" s="125" t="s">
        <v>139</v>
      </c>
      <c r="U13" s="125" t="s">
        <v>137</v>
      </c>
    </row>
    <row r="14" spans="1:21" x14ac:dyDescent="0.25">
      <c r="A14" s="75">
        <v>13</v>
      </c>
      <c r="B14" s="125" t="s">
        <v>30</v>
      </c>
      <c r="C14" s="125" t="s">
        <v>26</v>
      </c>
      <c r="D14" s="125" t="s">
        <v>12</v>
      </c>
      <c r="E14" s="125" t="s">
        <v>17</v>
      </c>
      <c r="F14" s="125" t="s">
        <v>6</v>
      </c>
      <c r="G14" s="125" t="s">
        <v>21</v>
      </c>
      <c r="H14" s="125" t="s">
        <v>98</v>
      </c>
      <c r="I14" s="125" t="s">
        <v>99</v>
      </c>
      <c r="J14" s="125" t="s">
        <v>165</v>
      </c>
      <c r="K14" s="125" t="s">
        <v>102</v>
      </c>
      <c r="L14" s="125" t="s">
        <v>19</v>
      </c>
      <c r="M14" s="125">
        <v>1</v>
      </c>
      <c r="N14" s="125">
        <v>1</v>
      </c>
      <c r="O14" s="125">
        <v>1</v>
      </c>
      <c r="P14" s="125">
        <v>1</v>
      </c>
      <c r="Q14" s="125">
        <v>1</v>
      </c>
      <c r="R14" s="125">
        <v>1</v>
      </c>
      <c r="S14" s="125" t="s">
        <v>19</v>
      </c>
      <c r="T14" s="125" t="s">
        <v>136</v>
      </c>
      <c r="U14" s="125" t="s">
        <v>137</v>
      </c>
    </row>
    <row r="15" spans="1:21" x14ac:dyDescent="0.25">
      <c r="A15" s="75">
        <v>14</v>
      </c>
      <c r="B15" s="125" t="s">
        <v>166</v>
      </c>
      <c r="C15" s="125" t="s">
        <v>26</v>
      </c>
      <c r="D15" s="125" t="s">
        <v>12</v>
      </c>
      <c r="E15" s="125" t="s">
        <v>17</v>
      </c>
      <c r="F15" s="125" t="s">
        <v>6</v>
      </c>
      <c r="G15" s="125" t="s">
        <v>58</v>
      </c>
      <c r="H15" s="125" t="s">
        <v>98</v>
      </c>
      <c r="I15" s="125" t="s">
        <v>99</v>
      </c>
      <c r="J15" s="125" t="s">
        <v>165</v>
      </c>
      <c r="K15" s="125" t="s">
        <v>102</v>
      </c>
      <c r="L15" s="125" t="s">
        <v>19</v>
      </c>
      <c r="M15" s="125">
        <v>1</v>
      </c>
      <c r="N15" s="125">
        <v>1</v>
      </c>
      <c r="O15" s="125">
        <v>1</v>
      </c>
      <c r="P15" s="125">
        <v>1</v>
      </c>
      <c r="Q15" s="125">
        <v>1</v>
      </c>
      <c r="R15" s="125">
        <v>1</v>
      </c>
      <c r="S15" s="125" t="s">
        <v>19</v>
      </c>
      <c r="T15" s="125" t="s">
        <v>136</v>
      </c>
      <c r="U15" s="125" t="s">
        <v>137</v>
      </c>
    </row>
    <row r="16" spans="1:21" x14ac:dyDescent="0.25">
      <c r="A16" s="75">
        <v>15</v>
      </c>
      <c r="B16" s="125" t="s">
        <v>166</v>
      </c>
      <c r="C16" s="125" t="s">
        <v>26</v>
      </c>
      <c r="D16" s="125" t="s">
        <v>12</v>
      </c>
      <c r="E16" s="125" t="s">
        <v>17</v>
      </c>
      <c r="F16" s="125" t="s">
        <v>6</v>
      </c>
      <c r="G16" s="125" t="s">
        <v>58</v>
      </c>
      <c r="H16" s="125" t="s">
        <v>98</v>
      </c>
      <c r="I16" s="125" t="s">
        <v>99</v>
      </c>
      <c r="J16" s="125" t="s">
        <v>165</v>
      </c>
      <c r="K16" s="125" t="s">
        <v>102</v>
      </c>
      <c r="L16" s="125" t="s">
        <v>14</v>
      </c>
      <c r="M16" s="125">
        <v>1</v>
      </c>
      <c r="N16" s="125">
        <v>1</v>
      </c>
      <c r="O16" s="125">
        <v>1</v>
      </c>
      <c r="P16" s="125">
        <v>1</v>
      </c>
      <c r="Q16" s="125">
        <v>1</v>
      </c>
      <c r="R16" s="125">
        <v>1</v>
      </c>
      <c r="S16" s="125" t="s">
        <v>19</v>
      </c>
      <c r="T16" s="125" t="s">
        <v>136</v>
      </c>
      <c r="U16" s="125" t="s">
        <v>137</v>
      </c>
    </row>
    <row r="17" spans="1:21" x14ac:dyDescent="0.25">
      <c r="A17" s="75">
        <v>16</v>
      </c>
      <c r="B17" s="125" t="s">
        <v>30</v>
      </c>
      <c r="C17" s="125" t="s">
        <v>26</v>
      </c>
      <c r="D17" s="125" t="s">
        <v>25</v>
      </c>
      <c r="E17" s="125" t="s">
        <v>17</v>
      </c>
      <c r="F17" s="125" t="s">
        <v>6</v>
      </c>
      <c r="G17" s="125" t="s">
        <v>130</v>
      </c>
      <c r="H17" s="125" t="s">
        <v>98</v>
      </c>
      <c r="I17" s="125" t="s">
        <v>99</v>
      </c>
      <c r="J17" s="125" t="s">
        <v>165</v>
      </c>
      <c r="K17" s="125" t="s">
        <v>102</v>
      </c>
      <c r="L17" s="125" t="s">
        <v>19</v>
      </c>
      <c r="M17" s="125">
        <v>1</v>
      </c>
      <c r="N17" s="125">
        <v>1</v>
      </c>
      <c r="O17" s="125">
        <v>2</v>
      </c>
      <c r="P17" s="125">
        <v>1</v>
      </c>
      <c r="Q17" s="125">
        <v>1</v>
      </c>
      <c r="R17" s="125">
        <v>2</v>
      </c>
      <c r="S17" s="125" t="s">
        <v>19</v>
      </c>
      <c r="T17" s="125" t="s">
        <v>139</v>
      </c>
      <c r="U17" s="125" t="s">
        <v>137</v>
      </c>
    </row>
    <row r="18" spans="1:21" x14ac:dyDescent="0.25">
      <c r="A18" s="75">
        <v>17</v>
      </c>
      <c r="B18" s="125" t="s">
        <v>22</v>
      </c>
      <c r="C18" s="125" t="s">
        <v>26</v>
      </c>
      <c r="D18" s="125" t="s">
        <v>12</v>
      </c>
      <c r="E18" s="125" t="s">
        <v>13</v>
      </c>
      <c r="F18" s="125" t="s">
        <v>6</v>
      </c>
      <c r="G18" s="125" t="s">
        <v>5</v>
      </c>
      <c r="H18" s="125" t="s">
        <v>98</v>
      </c>
      <c r="I18" s="125" t="s">
        <v>99</v>
      </c>
      <c r="J18" s="125" t="s">
        <v>165</v>
      </c>
      <c r="K18" s="125" t="s">
        <v>102</v>
      </c>
      <c r="L18" s="125" t="s">
        <v>14</v>
      </c>
      <c r="M18" s="125">
        <v>1</v>
      </c>
      <c r="N18" s="125">
        <v>1</v>
      </c>
      <c r="O18" s="125">
        <v>1</v>
      </c>
      <c r="P18" s="125">
        <v>1</v>
      </c>
      <c r="Q18" s="125">
        <v>1</v>
      </c>
      <c r="R18" s="125">
        <v>2</v>
      </c>
      <c r="S18" s="125" t="s">
        <v>19</v>
      </c>
      <c r="T18" s="125" t="s">
        <v>139</v>
      </c>
      <c r="U18" s="125" t="s">
        <v>137</v>
      </c>
    </row>
    <row r="19" spans="1:21" x14ac:dyDescent="0.25">
      <c r="A19" s="75">
        <v>18</v>
      </c>
      <c r="B19" s="125" t="s">
        <v>166</v>
      </c>
      <c r="C19" s="125" t="s">
        <v>11</v>
      </c>
      <c r="D19" s="125" t="s">
        <v>12</v>
      </c>
      <c r="E19" s="125" t="s">
        <v>13</v>
      </c>
      <c r="F19" s="125" t="s">
        <v>6</v>
      </c>
      <c r="G19" s="125" t="s">
        <v>5</v>
      </c>
      <c r="H19" s="125" t="s">
        <v>98</v>
      </c>
      <c r="I19" s="125" t="s">
        <v>99</v>
      </c>
      <c r="J19" s="125" t="s">
        <v>165</v>
      </c>
      <c r="K19" s="125" t="s">
        <v>102</v>
      </c>
      <c r="L19" s="125" t="s">
        <v>14</v>
      </c>
      <c r="M19" s="125">
        <v>1</v>
      </c>
      <c r="N19" s="125">
        <v>1</v>
      </c>
      <c r="O19" s="125">
        <v>1</v>
      </c>
      <c r="P19" s="125">
        <v>1</v>
      </c>
      <c r="Q19" s="125">
        <v>1</v>
      </c>
      <c r="R19" s="125">
        <v>2</v>
      </c>
      <c r="S19" s="125" t="s">
        <v>19</v>
      </c>
      <c r="T19" s="125" t="s">
        <v>139</v>
      </c>
      <c r="U19" s="125" t="s">
        <v>137</v>
      </c>
    </row>
    <row r="20" spans="1:21" x14ac:dyDescent="0.25">
      <c r="A20" s="75">
        <v>19</v>
      </c>
      <c r="B20" s="125" t="s">
        <v>30</v>
      </c>
      <c r="C20" s="125" t="s">
        <v>26</v>
      </c>
      <c r="D20" s="125" t="s">
        <v>12</v>
      </c>
      <c r="E20" s="125" t="s">
        <v>17</v>
      </c>
      <c r="F20" s="125" t="s">
        <v>6</v>
      </c>
      <c r="G20" s="125" t="s">
        <v>92</v>
      </c>
      <c r="H20" s="125" t="s">
        <v>98</v>
      </c>
      <c r="I20" s="125" t="s">
        <v>99</v>
      </c>
      <c r="J20" s="125" t="s">
        <v>165</v>
      </c>
      <c r="K20" s="125" t="s">
        <v>102</v>
      </c>
      <c r="L20" s="125" t="s">
        <v>19</v>
      </c>
      <c r="M20" s="125">
        <v>1</v>
      </c>
      <c r="N20" s="125">
        <v>1</v>
      </c>
      <c r="O20" s="125">
        <v>1</v>
      </c>
      <c r="P20" s="125">
        <v>1</v>
      </c>
      <c r="Q20" s="125">
        <v>1</v>
      </c>
      <c r="R20" s="125">
        <v>1</v>
      </c>
      <c r="S20" s="125" t="s">
        <v>19</v>
      </c>
      <c r="T20" s="125" t="s">
        <v>136</v>
      </c>
      <c r="U20" s="125" t="s">
        <v>137</v>
      </c>
    </row>
    <row r="21" spans="1:21" x14ac:dyDescent="0.25">
      <c r="A21" s="75">
        <v>20</v>
      </c>
      <c r="B21" s="125" t="s">
        <v>10</v>
      </c>
      <c r="C21" s="125" t="s">
        <v>11</v>
      </c>
      <c r="D21" s="125" t="s">
        <v>29</v>
      </c>
      <c r="E21" s="125" t="s">
        <v>13</v>
      </c>
      <c r="F21" s="125" t="s">
        <v>6</v>
      </c>
      <c r="G21" s="125" t="s">
        <v>35</v>
      </c>
      <c r="H21" s="125" t="s">
        <v>101</v>
      </c>
      <c r="I21" s="125" t="s">
        <v>119</v>
      </c>
      <c r="J21" s="125" t="s">
        <v>165</v>
      </c>
      <c r="K21" s="125" t="s">
        <v>100</v>
      </c>
      <c r="L21" s="125" t="s">
        <v>14</v>
      </c>
      <c r="M21" s="125">
        <v>1</v>
      </c>
      <c r="N21" s="125">
        <v>1</v>
      </c>
      <c r="O21" s="125">
        <v>1</v>
      </c>
      <c r="P21" s="125">
        <v>1</v>
      </c>
      <c r="Q21" s="125">
        <v>1</v>
      </c>
      <c r="R21" s="125">
        <v>1</v>
      </c>
      <c r="S21" s="125" t="s">
        <v>19</v>
      </c>
      <c r="T21" s="125" t="s">
        <v>139</v>
      </c>
      <c r="U21" s="125" t="s">
        <v>137</v>
      </c>
    </row>
    <row r="22" spans="1:21" x14ac:dyDescent="0.25">
      <c r="A22" s="75">
        <v>21</v>
      </c>
      <c r="B22" s="125" t="s">
        <v>30</v>
      </c>
      <c r="C22" s="125" t="s">
        <v>26</v>
      </c>
      <c r="D22" s="125" t="s">
        <v>25</v>
      </c>
      <c r="E22" s="125" t="s">
        <v>17</v>
      </c>
      <c r="F22" s="125" t="s">
        <v>6</v>
      </c>
      <c r="G22" s="125" t="s">
        <v>92</v>
      </c>
      <c r="H22" s="125" t="s">
        <v>98</v>
      </c>
      <c r="I22" s="125" t="s">
        <v>99</v>
      </c>
      <c r="J22" s="125" t="s">
        <v>165</v>
      </c>
      <c r="K22" s="125" t="s">
        <v>102</v>
      </c>
      <c r="L22" s="125" t="s">
        <v>19</v>
      </c>
      <c r="M22" s="125">
        <v>1</v>
      </c>
      <c r="N22" s="125">
        <v>1</v>
      </c>
      <c r="O22" s="125">
        <v>1</v>
      </c>
      <c r="P22" s="125">
        <v>2</v>
      </c>
      <c r="Q22" s="125">
        <v>1</v>
      </c>
      <c r="R22" s="125">
        <v>2</v>
      </c>
      <c r="S22" s="125" t="s">
        <v>19</v>
      </c>
      <c r="T22" s="125" t="s">
        <v>136</v>
      </c>
      <c r="U22" s="125" t="s">
        <v>137</v>
      </c>
    </row>
    <row r="23" spans="1:21" x14ac:dyDescent="0.25">
      <c r="A23" s="75">
        <v>22</v>
      </c>
      <c r="B23" s="125" t="s">
        <v>30</v>
      </c>
      <c r="C23" s="125" t="s">
        <v>26</v>
      </c>
      <c r="D23" s="125" t="s">
        <v>12</v>
      </c>
      <c r="E23" s="125" t="s">
        <v>17</v>
      </c>
      <c r="F23" s="125" t="s">
        <v>6</v>
      </c>
      <c r="G23" s="125" t="s">
        <v>92</v>
      </c>
      <c r="H23" s="125" t="s">
        <v>98</v>
      </c>
      <c r="I23" s="125" t="s">
        <v>99</v>
      </c>
      <c r="J23" s="125" t="s">
        <v>165</v>
      </c>
      <c r="K23" s="125" t="s">
        <v>102</v>
      </c>
      <c r="L23" s="125" t="s">
        <v>14</v>
      </c>
      <c r="M23" s="125">
        <v>2</v>
      </c>
      <c r="N23" s="125">
        <v>1</v>
      </c>
      <c r="O23" s="125">
        <v>1</v>
      </c>
      <c r="P23" s="125">
        <v>1</v>
      </c>
      <c r="Q23" s="125">
        <v>1</v>
      </c>
      <c r="R23" s="125">
        <v>1</v>
      </c>
      <c r="S23" s="125" t="s">
        <v>19</v>
      </c>
      <c r="T23" s="125" t="s">
        <v>139</v>
      </c>
      <c r="U23" s="125" t="s">
        <v>140</v>
      </c>
    </row>
    <row r="24" spans="1:21" x14ac:dyDescent="0.25">
      <c r="A24" s="75">
        <v>23</v>
      </c>
      <c r="B24" s="125" t="s">
        <v>10</v>
      </c>
      <c r="C24" s="125" t="s">
        <v>11</v>
      </c>
      <c r="D24" s="125" t="s">
        <v>28</v>
      </c>
      <c r="E24" s="125" t="s">
        <v>13</v>
      </c>
      <c r="F24" s="125" t="s">
        <v>6</v>
      </c>
      <c r="G24" s="125" t="s">
        <v>92</v>
      </c>
      <c r="H24" s="125" t="s">
        <v>98</v>
      </c>
      <c r="I24" s="125" t="s">
        <v>99</v>
      </c>
      <c r="J24" s="125" t="s">
        <v>165</v>
      </c>
      <c r="K24" s="125" t="s">
        <v>102</v>
      </c>
      <c r="L24" s="125" t="s">
        <v>19</v>
      </c>
      <c r="M24" s="125">
        <v>2</v>
      </c>
      <c r="N24" s="125">
        <v>1</v>
      </c>
      <c r="O24" s="125">
        <v>1</v>
      </c>
      <c r="P24" s="125">
        <v>1</v>
      </c>
      <c r="Q24" s="125">
        <v>1</v>
      </c>
      <c r="R24" s="125">
        <v>1</v>
      </c>
      <c r="S24" s="125" t="s">
        <v>19</v>
      </c>
      <c r="T24" s="125" t="s">
        <v>139</v>
      </c>
      <c r="U24" s="125" t="s">
        <v>140</v>
      </c>
    </row>
    <row r="25" spans="1:21" x14ac:dyDescent="0.25">
      <c r="A25" s="75">
        <v>24</v>
      </c>
      <c r="B25" s="125" t="s">
        <v>30</v>
      </c>
      <c r="C25" s="125" t="s">
        <v>26</v>
      </c>
      <c r="D25" s="125" t="s">
        <v>12</v>
      </c>
      <c r="E25" s="125" t="s">
        <v>17</v>
      </c>
      <c r="F25" s="125" t="s">
        <v>6</v>
      </c>
      <c r="G25" s="125" t="s">
        <v>92</v>
      </c>
      <c r="H25" s="125" t="s">
        <v>101</v>
      </c>
      <c r="I25" s="125" t="s">
        <v>168</v>
      </c>
      <c r="J25" s="125" t="s">
        <v>165</v>
      </c>
      <c r="K25" s="125" t="s">
        <v>100</v>
      </c>
      <c r="L25" s="125" t="s">
        <v>19</v>
      </c>
      <c r="M25" s="125">
        <v>2</v>
      </c>
      <c r="N25" s="125">
        <v>2</v>
      </c>
      <c r="O25" s="125">
        <v>2</v>
      </c>
      <c r="P25" s="125">
        <v>1</v>
      </c>
      <c r="Q25" s="125">
        <v>1</v>
      </c>
      <c r="R25" s="125">
        <v>1</v>
      </c>
      <c r="S25" s="125" t="s">
        <v>19</v>
      </c>
      <c r="T25" s="125" t="s">
        <v>139</v>
      </c>
      <c r="U25" s="125" t="s">
        <v>140</v>
      </c>
    </row>
    <row r="26" spans="1:21" x14ac:dyDescent="0.25">
      <c r="A26" s="75">
        <v>25</v>
      </c>
      <c r="B26" s="125" t="s">
        <v>22</v>
      </c>
      <c r="C26" s="125" t="s">
        <v>11</v>
      </c>
      <c r="D26" s="125" t="s">
        <v>12</v>
      </c>
      <c r="E26" s="125" t="s">
        <v>13</v>
      </c>
      <c r="F26" s="125" t="s">
        <v>6</v>
      </c>
      <c r="G26" s="125" t="s">
        <v>92</v>
      </c>
      <c r="H26" s="125" t="s">
        <v>101</v>
      </c>
      <c r="I26" s="125" t="s">
        <v>161</v>
      </c>
      <c r="J26" s="125" t="s">
        <v>165</v>
      </c>
      <c r="K26" s="125" t="s">
        <v>100</v>
      </c>
      <c r="L26" s="125" t="s">
        <v>19</v>
      </c>
      <c r="M26" s="125">
        <v>2</v>
      </c>
      <c r="N26" s="125">
        <v>2</v>
      </c>
      <c r="O26" s="125">
        <v>1</v>
      </c>
      <c r="P26" s="125">
        <v>1</v>
      </c>
      <c r="Q26" s="125">
        <v>1</v>
      </c>
      <c r="R26" s="125">
        <v>1</v>
      </c>
      <c r="S26" s="125" t="s">
        <v>19</v>
      </c>
      <c r="T26" s="125" t="s">
        <v>139</v>
      </c>
      <c r="U26" s="125" t="s">
        <v>140</v>
      </c>
    </row>
    <row r="27" spans="1:21" x14ac:dyDescent="0.25">
      <c r="A27" s="75">
        <v>26</v>
      </c>
      <c r="B27" s="125" t="s">
        <v>10</v>
      </c>
      <c r="C27" s="125" t="s">
        <v>11</v>
      </c>
      <c r="D27" s="125" t="s">
        <v>28</v>
      </c>
      <c r="E27" s="125" t="s">
        <v>13</v>
      </c>
      <c r="F27" s="125" t="s">
        <v>6</v>
      </c>
      <c r="G27" s="125" t="s">
        <v>5</v>
      </c>
      <c r="H27" s="125" t="s">
        <v>98</v>
      </c>
      <c r="I27" s="125" t="s">
        <v>99</v>
      </c>
      <c r="J27" s="125" t="s">
        <v>175</v>
      </c>
      <c r="K27" s="125" t="s">
        <v>102</v>
      </c>
      <c r="L27" s="125" t="s">
        <v>19</v>
      </c>
      <c r="M27" s="125">
        <v>1</v>
      </c>
      <c r="N27" s="125">
        <v>1</v>
      </c>
      <c r="O27" s="125">
        <v>1</v>
      </c>
      <c r="P27" s="125">
        <v>2</v>
      </c>
      <c r="Q27" s="125">
        <v>1</v>
      </c>
      <c r="R27" s="125">
        <v>1</v>
      </c>
      <c r="S27" s="125" t="s">
        <v>15</v>
      </c>
      <c r="T27" s="125" t="s">
        <v>136</v>
      </c>
      <c r="U27" s="125" t="s">
        <v>137</v>
      </c>
    </row>
    <row r="28" spans="1:21" x14ac:dyDescent="0.25">
      <c r="A28" s="75">
        <v>27</v>
      </c>
      <c r="B28" s="125" t="s">
        <v>10</v>
      </c>
      <c r="C28" s="125" t="s">
        <v>11</v>
      </c>
      <c r="D28" s="125" t="s">
        <v>12</v>
      </c>
      <c r="E28" s="125" t="s">
        <v>13</v>
      </c>
      <c r="F28" s="125" t="s">
        <v>6</v>
      </c>
      <c r="G28" s="125" t="s">
        <v>5</v>
      </c>
      <c r="H28" s="125" t="s">
        <v>98</v>
      </c>
      <c r="I28" s="125" t="s">
        <v>99</v>
      </c>
      <c r="J28" s="125" t="s">
        <v>165</v>
      </c>
      <c r="K28" s="125" t="s">
        <v>102</v>
      </c>
      <c r="L28" s="125" t="s">
        <v>19</v>
      </c>
      <c r="M28" s="125">
        <v>1</v>
      </c>
      <c r="N28" s="125">
        <v>1</v>
      </c>
      <c r="O28" s="125">
        <v>1</v>
      </c>
      <c r="P28" s="125">
        <v>1</v>
      </c>
      <c r="Q28" s="125">
        <v>1</v>
      </c>
      <c r="R28" s="125">
        <v>2</v>
      </c>
      <c r="S28" s="125" t="s">
        <v>19</v>
      </c>
      <c r="T28" s="125" t="s">
        <v>136</v>
      </c>
      <c r="U28" s="125" t="s">
        <v>137</v>
      </c>
    </row>
    <row r="29" spans="1:21" x14ac:dyDescent="0.25">
      <c r="A29" s="75">
        <v>28</v>
      </c>
      <c r="B29" s="125" t="s">
        <v>20</v>
      </c>
      <c r="C29" s="125" t="s">
        <v>11</v>
      </c>
      <c r="D29" s="125" t="s">
        <v>162</v>
      </c>
      <c r="E29" s="125" t="s">
        <v>13</v>
      </c>
      <c r="F29" s="125" t="s">
        <v>6</v>
      </c>
      <c r="G29" s="125" t="s">
        <v>5</v>
      </c>
      <c r="H29" s="125" t="s">
        <v>98</v>
      </c>
      <c r="I29" s="125" t="s">
        <v>99</v>
      </c>
      <c r="J29" s="125" t="s">
        <v>165</v>
      </c>
      <c r="K29" s="125" t="s">
        <v>102</v>
      </c>
      <c r="L29" s="125" t="s">
        <v>14</v>
      </c>
      <c r="M29" s="125">
        <v>1</v>
      </c>
      <c r="N29" s="125">
        <v>1</v>
      </c>
      <c r="O29" s="125">
        <v>1</v>
      </c>
      <c r="P29" s="125">
        <v>1</v>
      </c>
      <c r="Q29" s="125">
        <v>1</v>
      </c>
      <c r="R29" s="125">
        <v>2</v>
      </c>
      <c r="S29" s="125" t="s">
        <v>19</v>
      </c>
      <c r="T29" s="125" t="s">
        <v>139</v>
      </c>
      <c r="U29" s="125" t="s">
        <v>140</v>
      </c>
    </row>
    <row r="30" spans="1:21" x14ac:dyDescent="0.25">
      <c r="A30" s="75">
        <v>29</v>
      </c>
      <c r="B30" s="125" t="s">
        <v>20</v>
      </c>
      <c r="C30" s="125" t="s">
        <v>11</v>
      </c>
      <c r="D30" s="125" t="s">
        <v>23</v>
      </c>
      <c r="E30" s="125" t="s">
        <v>13</v>
      </c>
      <c r="F30" s="125" t="s">
        <v>6</v>
      </c>
      <c r="G30" s="125" t="s">
        <v>5</v>
      </c>
      <c r="H30" s="125" t="s">
        <v>98</v>
      </c>
      <c r="I30" s="125" t="s">
        <v>99</v>
      </c>
      <c r="J30" s="125" t="s">
        <v>165</v>
      </c>
      <c r="K30" s="125" t="s">
        <v>102</v>
      </c>
      <c r="L30" s="125" t="s">
        <v>19</v>
      </c>
      <c r="M30" s="125">
        <v>1</v>
      </c>
      <c r="N30" s="125">
        <v>1</v>
      </c>
      <c r="O30" s="125">
        <v>1</v>
      </c>
      <c r="P30" s="125">
        <v>1</v>
      </c>
      <c r="Q30" s="125">
        <v>1</v>
      </c>
      <c r="R30" s="125">
        <v>2</v>
      </c>
      <c r="S30" s="125" t="s">
        <v>19</v>
      </c>
      <c r="T30" s="125" t="s">
        <v>139</v>
      </c>
      <c r="U30" s="125" t="s">
        <v>140</v>
      </c>
    </row>
    <row r="31" spans="1:21" x14ac:dyDescent="0.25">
      <c r="A31" s="75">
        <v>30</v>
      </c>
      <c r="B31" s="125" t="s">
        <v>34</v>
      </c>
      <c r="C31" s="125" t="s">
        <v>63</v>
      </c>
      <c r="D31" s="125" t="s">
        <v>12</v>
      </c>
      <c r="E31" s="125" t="s">
        <v>17</v>
      </c>
      <c r="F31" s="125" t="s">
        <v>6</v>
      </c>
      <c r="G31" s="125" t="s">
        <v>21</v>
      </c>
      <c r="H31" s="125" t="s">
        <v>98</v>
      </c>
      <c r="I31" s="125" t="s">
        <v>99</v>
      </c>
      <c r="J31" s="125" t="s">
        <v>165</v>
      </c>
      <c r="K31" s="125" t="s">
        <v>102</v>
      </c>
      <c r="L31" s="125" t="s">
        <v>19</v>
      </c>
      <c r="M31" s="125">
        <v>1</v>
      </c>
      <c r="N31" s="125">
        <v>1</v>
      </c>
      <c r="O31" s="125">
        <v>1</v>
      </c>
      <c r="P31" s="125">
        <v>1</v>
      </c>
      <c r="Q31" s="125">
        <v>1</v>
      </c>
      <c r="R31" s="125">
        <v>1</v>
      </c>
      <c r="S31" s="125" t="s">
        <v>19</v>
      </c>
      <c r="T31" s="125" t="s">
        <v>136</v>
      </c>
      <c r="U31" s="125" t="s">
        <v>137</v>
      </c>
    </row>
    <row r="32" spans="1:21" x14ac:dyDescent="0.25">
      <c r="A32" s="75">
        <v>31</v>
      </c>
      <c r="B32" s="125" t="s">
        <v>20</v>
      </c>
      <c r="C32" s="125" t="s">
        <v>11</v>
      </c>
      <c r="D32" s="125" t="s">
        <v>12</v>
      </c>
      <c r="E32" s="125" t="s">
        <v>17</v>
      </c>
      <c r="F32" s="125" t="s">
        <v>6</v>
      </c>
      <c r="G32" s="125" t="s">
        <v>92</v>
      </c>
      <c r="H32" s="125" t="s">
        <v>101</v>
      </c>
      <c r="I32" s="125" t="s">
        <v>103</v>
      </c>
      <c r="J32" s="125" t="s">
        <v>165</v>
      </c>
      <c r="K32" s="125" t="s">
        <v>100</v>
      </c>
      <c r="L32" s="125" t="s">
        <v>14</v>
      </c>
      <c r="M32" s="125">
        <v>1</v>
      </c>
      <c r="N32" s="125">
        <v>1</v>
      </c>
      <c r="O32" s="125">
        <v>1</v>
      </c>
      <c r="P32" s="125">
        <v>1</v>
      </c>
      <c r="Q32" s="125">
        <v>1</v>
      </c>
      <c r="R32" s="125">
        <v>1</v>
      </c>
      <c r="S32" s="125" t="s">
        <v>19</v>
      </c>
      <c r="T32" s="125" t="s">
        <v>136</v>
      </c>
      <c r="U32" s="125" t="s">
        <v>137</v>
      </c>
    </row>
    <row r="33" spans="1:21" x14ac:dyDescent="0.25">
      <c r="A33" s="75">
        <v>32</v>
      </c>
      <c r="B33" s="125" t="s">
        <v>166</v>
      </c>
      <c r="C33" s="125" t="s">
        <v>11</v>
      </c>
      <c r="D33" s="125" t="s">
        <v>12</v>
      </c>
      <c r="E33" s="125" t="s">
        <v>17</v>
      </c>
      <c r="F33" s="125" t="s">
        <v>6</v>
      </c>
      <c r="G33" s="125" t="s">
        <v>35</v>
      </c>
      <c r="H33" s="125" t="s">
        <v>98</v>
      </c>
      <c r="I33" s="125" t="s">
        <v>99</v>
      </c>
      <c r="J33" s="125" t="s">
        <v>165</v>
      </c>
      <c r="K33" s="125" t="s">
        <v>102</v>
      </c>
      <c r="L33" s="125" t="s">
        <v>19</v>
      </c>
      <c r="M33" s="125">
        <v>1</v>
      </c>
      <c r="N33" s="125">
        <v>1</v>
      </c>
      <c r="O33" s="125">
        <v>1</v>
      </c>
      <c r="P33" s="125">
        <v>1</v>
      </c>
      <c r="Q33" s="125">
        <v>1</v>
      </c>
      <c r="R33" s="125">
        <v>1</v>
      </c>
      <c r="S33" s="125" t="s">
        <v>19</v>
      </c>
      <c r="T33" s="125" t="s">
        <v>136</v>
      </c>
      <c r="U33" s="125" t="s">
        <v>137</v>
      </c>
    </row>
    <row r="34" spans="1:21" x14ac:dyDescent="0.25">
      <c r="A34" s="75">
        <v>33</v>
      </c>
      <c r="B34" s="125" t="s">
        <v>30</v>
      </c>
      <c r="C34" s="125" t="s">
        <v>11</v>
      </c>
      <c r="D34" s="125" t="s">
        <v>12</v>
      </c>
      <c r="E34" s="125" t="s">
        <v>17</v>
      </c>
      <c r="F34" s="125" t="s">
        <v>6</v>
      </c>
      <c r="G34" s="125" t="s">
        <v>35</v>
      </c>
      <c r="H34" s="125" t="s">
        <v>98</v>
      </c>
      <c r="I34" s="125" t="s">
        <v>99</v>
      </c>
      <c r="J34" s="125" t="s">
        <v>165</v>
      </c>
      <c r="K34" s="125" t="s">
        <v>102</v>
      </c>
      <c r="L34" s="125" t="s">
        <v>19</v>
      </c>
      <c r="M34" s="125">
        <v>1</v>
      </c>
      <c r="N34" s="125">
        <v>1</v>
      </c>
      <c r="O34" s="125">
        <v>1</v>
      </c>
      <c r="P34" s="125">
        <v>1</v>
      </c>
      <c r="Q34" s="125">
        <v>1</v>
      </c>
      <c r="R34" s="125">
        <v>1</v>
      </c>
      <c r="S34" s="125" t="s">
        <v>19</v>
      </c>
      <c r="T34" s="125" t="s">
        <v>136</v>
      </c>
      <c r="U34" s="125" t="s">
        <v>137</v>
      </c>
    </row>
    <row r="35" spans="1:21" x14ac:dyDescent="0.25">
      <c r="A35" s="75">
        <v>34</v>
      </c>
      <c r="B35" s="125" t="s">
        <v>166</v>
      </c>
      <c r="C35" s="125" t="s">
        <v>11</v>
      </c>
      <c r="D35" s="125" t="s">
        <v>12</v>
      </c>
      <c r="E35" s="125" t="s">
        <v>13</v>
      </c>
      <c r="F35" s="125" t="s">
        <v>6</v>
      </c>
      <c r="G35" s="125" t="s">
        <v>21</v>
      </c>
      <c r="H35" s="125" t="s">
        <v>98</v>
      </c>
      <c r="I35" s="125" t="s">
        <v>99</v>
      </c>
      <c r="J35" s="125" t="s">
        <v>165</v>
      </c>
      <c r="K35" s="125" t="s">
        <v>102</v>
      </c>
      <c r="L35" s="125" t="s">
        <v>14</v>
      </c>
      <c r="M35" s="125">
        <v>1</v>
      </c>
      <c r="N35" s="125">
        <v>1</v>
      </c>
      <c r="O35" s="125">
        <v>1</v>
      </c>
      <c r="P35" s="125">
        <v>1</v>
      </c>
      <c r="Q35" s="125">
        <v>1</v>
      </c>
      <c r="R35" s="125">
        <v>1</v>
      </c>
      <c r="S35" s="125" t="s">
        <v>19</v>
      </c>
      <c r="T35" s="125" t="s">
        <v>136</v>
      </c>
      <c r="U35" s="125" t="s">
        <v>137</v>
      </c>
    </row>
    <row r="36" spans="1:21" x14ac:dyDescent="0.25">
      <c r="A36" s="75">
        <v>35</v>
      </c>
      <c r="B36" s="125" t="s">
        <v>20</v>
      </c>
      <c r="C36" s="125" t="s">
        <v>11</v>
      </c>
      <c r="D36" s="125" t="s">
        <v>29</v>
      </c>
      <c r="E36" s="125" t="s">
        <v>17</v>
      </c>
      <c r="F36" s="125" t="s">
        <v>6</v>
      </c>
      <c r="G36" s="125" t="s">
        <v>24</v>
      </c>
      <c r="H36" s="125" t="s">
        <v>101</v>
      </c>
      <c r="I36" s="125" t="s">
        <v>119</v>
      </c>
      <c r="J36" s="125" t="s">
        <v>165</v>
      </c>
      <c r="K36" s="125" t="s">
        <v>100</v>
      </c>
      <c r="L36" s="125" t="s">
        <v>19</v>
      </c>
      <c r="M36" s="125">
        <v>1</v>
      </c>
      <c r="N36" s="125">
        <v>1</v>
      </c>
      <c r="O36" s="125">
        <v>1</v>
      </c>
      <c r="P36" s="125">
        <v>1</v>
      </c>
      <c r="Q36" s="125">
        <v>1</v>
      </c>
      <c r="R36" s="125">
        <v>1</v>
      </c>
      <c r="S36" s="125" t="s">
        <v>19</v>
      </c>
      <c r="T36" s="125" t="s">
        <v>139</v>
      </c>
      <c r="U36" s="125" t="s">
        <v>137</v>
      </c>
    </row>
    <row r="37" spans="1:21" x14ac:dyDescent="0.25">
      <c r="A37" s="75">
        <v>36</v>
      </c>
      <c r="B37" s="125" t="s">
        <v>20</v>
      </c>
      <c r="C37" s="125" t="s">
        <v>11</v>
      </c>
      <c r="D37" s="125" t="s">
        <v>29</v>
      </c>
      <c r="E37" s="125" t="s">
        <v>17</v>
      </c>
      <c r="F37" s="125" t="s">
        <v>6</v>
      </c>
      <c r="G37" s="125" t="s">
        <v>24</v>
      </c>
      <c r="H37" s="125" t="s">
        <v>101</v>
      </c>
      <c r="I37" s="125" t="s">
        <v>119</v>
      </c>
      <c r="J37" s="125" t="s">
        <v>176</v>
      </c>
      <c r="K37" s="125" t="s">
        <v>100</v>
      </c>
      <c r="L37" s="125" t="s">
        <v>19</v>
      </c>
      <c r="M37" s="125">
        <v>1</v>
      </c>
      <c r="N37" s="125">
        <v>1</v>
      </c>
      <c r="O37" s="125">
        <v>1</v>
      </c>
      <c r="P37" s="125">
        <v>1</v>
      </c>
      <c r="Q37" s="125">
        <v>1</v>
      </c>
      <c r="R37" s="125">
        <v>2</v>
      </c>
      <c r="S37" s="125" t="s">
        <v>19</v>
      </c>
      <c r="T37" s="125" t="s">
        <v>139</v>
      </c>
      <c r="U37" s="125" t="s">
        <v>137</v>
      </c>
    </row>
    <row r="38" spans="1:21" x14ac:dyDescent="0.25">
      <c r="A38" s="75">
        <v>37</v>
      </c>
      <c r="B38" s="125" t="s">
        <v>10</v>
      </c>
      <c r="C38" s="125" t="s">
        <v>11</v>
      </c>
      <c r="D38" s="125" t="s">
        <v>12</v>
      </c>
      <c r="E38" s="125" t="s">
        <v>17</v>
      </c>
      <c r="F38" s="125" t="s">
        <v>6</v>
      </c>
      <c r="G38" s="125" t="s">
        <v>5</v>
      </c>
      <c r="H38" s="125" t="s">
        <v>98</v>
      </c>
      <c r="I38" s="125" t="s">
        <v>99</v>
      </c>
      <c r="J38" s="125" t="s">
        <v>165</v>
      </c>
      <c r="K38" s="125" t="s">
        <v>102</v>
      </c>
      <c r="L38" s="125" t="s">
        <v>19</v>
      </c>
      <c r="M38" s="125">
        <v>1</v>
      </c>
      <c r="N38" s="125">
        <v>1</v>
      </c>
      <c r="O38" s="125">
        <v>1</v>
      </c>
      <c r="P38" s="125">
        <v>1</v>
      </c>
      <c r="Q38" s="125">
        <v>1</v>
      </c>
      <c r="R38" s="125">
        <v>1</v>
      </c>
      <c r="S38" s="125" t="s">
        <v>19</v>
      </c>
      <c r="T38" s="125" t="s">
        <v>136</v>
      </c>
      <c r="U38" s="125" t="s">
        <v>137</v>
      </c>
    </row>
    <row r="39" spans="1:21" x14ac:dyDescent="0.25">
      <c r="A39" s="75">
        <v>38</v>
      </c>
      <c r="B39" s="125" t="s">
        <v>34</v>
      </c>
      <c r="C39" s="125" t="s">
        <v>63</v>
      </c>
      <c r="D39" s="125" t="s">
        <v>12</v>
      </c>
      <c r="E39" s="125" t="s">
        <v>13</v>
      </c>
      <c r="F39" s="125" t="s">
        <v>6</v>
      </c>
      <c r="G39" s="125" t="s">
        <v>92</v>
      </c>
      <c r="H39" s="125" t="s">
        <v>98</v>
      </c>
      <c r="I39" s="125" t="s">
        <v>99</v>
      </c>
      <c r="J39" s="125" t="s">
        <v>165</v>
      </c>
      <c r="K39" s="125" t="s">
        <v>102</v>
      </c>
      <c r="L39" s="125" t="s">
        <v>19</v>
      </c>
      <c r="M39" s="125">
        <v>1</v>
      </c>
      <c r="N39" s="125">
        <v>1</v>
      </c>
      <c r="O39" s="125">
        <v>1</v>
      </c>
      <c r="P39" s="125">
        <v>1</v>
      </c>
      <c r="Q39" s="125">
        <v>1</v>
      </c>
      <c r="R39" s="125">
        <v>1</v>
      </c>
      <c r="S39" s="125" t="s">
        <v>19</v>
      </c>
      <c r="T39" s="125" t="s">
        <v>136</v>
      </c>
      <c r="U39" s="125" t="s">
        <v>137</v>
      </c>
    </row>
    <row r="40" spans="1:21" x14ac:dyDescent="0.25">
      <c r="A40" s="75">
        <v>39</v>
      </c>
      <c r="B40" s="125" t="s">
        <v>20</v>
      </c>
      <c r="C40" s="125" t="s">
        <v>11</v>
      </c>
      <c r="D40" s="125" t="s">
        <v>12</v>
      </c>
      <c r="E40" s="125" t="s">
        <v>13</v>
      </c>
      <c r="F40" s="125" t="s">
        <v>6</v>
      </c>
      <c r="G40" s="125" t="s">
        <v>92</v>
      </c>
      <c r="H40" s="125" t="s">
        <v>98</v>
      </c>
      <c r="I40" s="125" t="s">
        <v>99</v>
      </c>
      <c r="J40" s="125" t="s">
        <v>165</v>
      </c>
      <c r="K40" s="125" t="s">
        <v>102</v>
      </c>
      <c r="L40" s="125" t="s">
        <v>14</v>
      </c>
      <c r="M40" s="125">
        <v>1</v>
      </c>
      <c r="N40" s="125">
        <v>1</v>
      </c>
      <c r="O40" s="125">
        <v>1</v>
      </c>
      <c r="P40" s="125">
        <v>1</v>
      </c>
      <c r="Q40" s="125">
        <v>1</v>
      </c>
      <c r="R40" s="125">
        <v>1</v>
      </c>
      <c r="S40" s="125" t="s">
        <v>19</v>
      </c>
      <c r="T40" s="125" t="s">
        <v>136</v>
      </c>
      <c r="U40" s="125" t="s">
        <v>137</v>
      </c>
    </row>
    <row r="41" spans="1:21" x14ac:dyDescent="0.25">
      <c r="A41" s="75">
        <v>40</v>
      </c>
      <c r="B41" s="125" t="s">
        <v>32</v>
      </c>
      <c r="C41" s="125" t="s">
        <v>26</v>
      </c>
      <c r="D41" s="125" t="s">
        <v>12</v>
      </c>
      <c r="E41" s="125" t="s">
        <v>13</v>
      </c>
      <c r="F41" s="125" t="s">
        <v>6</v>
      </c>
      <c r="G41" s="125" t="s">
        <v>5</v>
      </c>
      <c r="H41" s="125" t="s">
        <v>98</v>
      </c>
      <c r="I41" s="125" t="s">
        <v>99</v>
      </c>
      <c r="J41" s="125" t="s">
        <v>165</v>
      </c>
      <c r="K41" s="125" t="s">
        <v>102</v>
      </c>
      <c r="L41" s="125" t="s">
        <v>19</v>
      </c>
      <c r="M41" s="125">
        <v>1</v>
      </c>
      <c r="N41" s="125">
        <v>1</v>
      </c>
      <c r="O41" s="125">
        <v>1</v>
      </c>
      <c r="P41" s="125">
        <v>1</v>
      </c>
      <c r="Q41" s="125">
        <v>1</v>
      </c>
      <c r="R41" s="125">
        <v>2</v>
      </c>
      <c r="S41" s="125" t="s">
        <v>19</v>
      </c>
      <c r="T41" s="125" t="s">
        <v>138</v>
      </c>
      <c r="U41" s="125" t="s">
        <v>141</v>
      </c>
    </row>
    <row r="42" spans="1:21" x14ac:dyDescent="0.25">
      <c r="A42" s="75">
        <v>41</v>
      </c>
      <c r="B42" s="125" t="s">
        <v>166</v>
      </c>
      <c r="C42" s="125" t="s">
        <v>11</v>
      </c>
      <c r="D42" s="125" t="s">
        <v>12</v>
      </c>
      <c r="E42" s="125" t="s">
        <v>13</v>
      </c>
      <c r="F42" s="125" t="s">
        <v>6</v>
      </c>
      <c r="G42" s="125" t="s">
        <v>5</v>
      </c>
      <c r="H42" s="125" t="s">
        <v>98</v>
      </c>
      <c r="I42" s="125" t="s">
        <v>99</v>
      </c>
      <c r="J42" s="125" t="s">
        <v>165</v>
      </c>
      <c r="K42" s="125" t="s">
        <v>102</v>
      </c>
      <c r="L42" s="125" t="s">
        <v>19</v>
      </c>
      <c r="M42" s="125">
        <v>1</v>
      </c>
      <c r="N42" s="125">
        <v>1</v>
      </c>
      <c r="O42" s="125">
        <v>1</v>
      </c>
      <c r="P42" s="125">
        <v>1</v>
      </c>
      <c r="Q42" s="125">
        <v>1</v>
      </c>
      <c r="R42" s="125">
        <v>2</v>
      </c>
      <c r="S42" s="125" t="s">
        <v>19</v>
      </c>
      <c r="T42" s="125" t="s">
        <v>138</v>
      </c>
      <c r="U42" s="125" t="s">
        <v>141</v>
      </c>
    </row>
    <row r="43" spans="1:21" x14ac:dyDescent="0.25">
      <c r="A43" s="75">
        <v>42</v>
      </c>
      <c r="B43" s="125" t="s">
        <v>60</v>
      </c>
      <c r="C43" s="125" t="s">
        <v>11</v>
      </c>
      <c r="D43" s="125" t="s">
        <v>12</v>
      </c>
      <c r="E43" s="125" t="s">
        <v>13</v>
      </c>
      <c r="F43" s="125" t="s">
        <v>6</v>
      </c>
      <c r="G43" s="125" t="s">
        <v>5</v>
      </c>
      <c r="H43" s="125" t="s">
        <v>101</v>
      </c>
      <c r="I43" s="125" t="s">
        <v>132</v>
      </c>
      <c r="J43" s="125" t="s">
        <v>165</v>
      </c>
      <c r="K43" s="125" t="s">
        <v>100</v>
      </c>
      <c r="L43" s="125" t="s">
        <v>14</v>
      </c>
      <c r="M43" s="125">
        <v>1</v>
      </c>
      <c r="N43" s="125">
        <v>1</v>
      </c>
      <c r="O43" s="125">
        <v>1</v>
      </c>
      <c r="P43" s="125">
        <v>1</v>
      </c>
      <c r="Q43" s="125">
        <v>1</v>
      </c>
      <c r="R43" s="125">
        <v>2</v>
      </c>
      <c r="S43" s="125" t="s">
        <v>19</v>
      </c>
      <c r="T43" s="125" t="s">
        <v>139</v>
      </c>
      <c r="U43" s="125" t="s">
        <v>137</v>
      </c>
    </row>
    <row r="44" spans="1:21" x14ac:dyDescent="0.25">
      <c r="A44" s="75">
        <v>43</v>
      </c>
      <c r="B44" s="125" t="s">
        <v>166</v>
      </c>
      <c r="C44" s="125" t="s">
        <v>11</v>
      </c>
      <c r="D44" s="125" t="s">
        <v>12</v>
      </c>
      <c r="E44" s="125" t="s">
        <v>17</v>
      </c>
      <c r="F44" s="125" t="s">
        <v>6</v>
      </c>
      <c r="G44" s="125" t="s">
        <v>24</v>
      </c>
      <c r="H44" s="125" t="s">
        <v>101</v>
      </c>
      <c r="I44" s="125" t="s">
        <v>103</v>
      </c>
      <c r="J44" s="125" t="s">
        <v>165</v>
      </c>
      <c r="K44" s="125" t="s">
        <v>100</v>
      </c>
      <c r="L44" s="125" t="s">
        <v>19</v>
      </c>
      <c r="M44" s="125">
        <v>1</v>
      </c>
      <c r="N44" s="125">
        <v>1</v>
      </c>
      <c r="O44" s="125">
        <v>1</v>
      </c>
      <c r="P44" s="125">
        <v>1</v>
      </c>
      <c r="Q44" s="125">
        <v>1</v>
      </c>
      <c r="R44" s="125">
        <v>2</v>
      </c>
      <c r="S44" s="125" t="s">
        <v>19</v>
      </c>
      <c r="T44" s="125" t="s">
        <v>136</v>
      </c>
      <c r="U44" s="125" t="s">
        <v>137</v>
      </c>
    </row>
    <row r="45" spans="1:21" x14ac:dyDescent="0.25">
      <c r="A45" s="75">
        <v>44</v>
      </c>
      <c r="B45" s="125" t="s">
        <v>20</v>
      </c>
      <c r="C45" s="125" t="s">
        <v>11</v>
      </c>
      <c r="D45" s="125" t="s">
        <v>12</v>
      </c>
      <c r="E45" s="125" t="s">
        <v>17</v>
      </c>
      <c r="F45" s="125" t="s">
        <v>6</v>
      </c>
      <c r="G45" s="125" t="s">
        <v>21</v>
      </c>
      <c r="H45" s="125" t="s">
        <v>98</v>
      </c>
      <c r="I45" s="125" t="s">
        <v>99</v>
      </c>
      <c r="J45" s="125" t="s">
        <v>165</v>
      </c>
      <c r="K45" s="125" t="s">
        <v>102</v>
      </c>
      <c r="L45" s="125" t="s">
        <v>14</v>
      </c>
      <c r="M45" s="125">
        <v>1</v>
      </c>
      <c r="N45" s="125">
        <v>1</v>
      </c>
      <c r="O45" s="125">
        <v>1</v>
      </c>
      <c r="P45" s="125">
        <v>1</v>
      </c>
      <c r="Q45" s="125">
        <v>1</v>
      </c>
      <c r="R45" s="125">
        <v>2</v>
      </c>
      <c r="S45" s="125" t="s">
        <v>19</v>
      </c>
      <c r="T45" s="125" t="s">
        <v>136</v>
      </c>
      <c r="U45" s="125" t="s">
        <v>137</v>
      </c>
    </row>
    <row r="46" spans="1:21" x14ac:dyDescent="0.25">
      <c r="A46" s="75">
        <v>45</v>
      </c>
      <c r="B46" s="125" t="s">
        <v>10</v>
      </c>
      <c r="C46" s="125" t="s">
        <v>11</v>
      </c>
      <c r="D46" s="125" t="s">
        <v>29</v>
      </c>
      <c r="E46" s="125" t="s">
        <v>17</v>
      </c>
      <c r="F46" s="125" t="s">
        <v>6</v>
      </c>
      <c r="G46" s="125" t="s">
        <v>21</v>
      </c>
      <c r="H46" s="125" t="s">
        <v>98</v>
      </c>
      <c r="I46" s="125" t="s">
        <v>99</v>
      </c>
      <c r="J46" s="125" t="s">
        <v>165</v>
      </c>
      <c r="K46" s="125" t="s">
        <v>102</v>
      </c>
      <c r="L46" s="125" t="s">
        <v>19</v>
      </c>
      <c r="M46" s="125">
        <v>1</v>
      </c>
      <c r="N46" s="125">
        <v>1</v>
      </c>
      <c r="O46" s="125">
        <v>1</v>
      </c>
      <c r="P46" s="125">
        <v>1</v>
      </c>
      <c r="Q46" s="125">
        <v>1</v>
      </c>
      <c r="R46" s="125">
        <v>1</v>
      </c>
      <c r="S46" s="125" t="s">
        <v>19</v>
      </c>
      <c r="T46" s="125" t="s">
        <v>139</v>
      </c>
      <c r="U46" s="125" t="s">
        <v>137</v>
      </c>
    </row>
    <row r="47" spans="1:21" x14ac:dyDescent="0.25">
      <c r="A47" s="75">
        <v>46</v>
      </c>
      <c r="B47" s="125" t="s">
        <v>10</v>
      </c>
      <c r="C47" s="125" t="s">
        <v>11</v>
      </c>
      <c r="D47" s="125" t="s">
        <v>12</v>
      </c>
      <c r="E47" s="125" t="s">
        <v>13</v>
      </c>
      <c r="F47" s="125" t="s">
        <v>6</v>
      </c>
      <c r="G47" s="125" t="s">
        <v>5</v>
      </c>
      <c r="H47" s="125" t="s">
        <v>98</v>
      </c>
      <c r="I47" s="125" t="s">
        <v>99</v>
      </c>
      <c r="J47" s="125" t="s">
        <v>177</v>
      </c>
      <c r="K47" s="125" t="s">
        <v>102</v>
      </c>
      <c r="L47" s="125" t="s">
        <v>19</v>
      </c>
      <c r="M47" s="125">
        <v>1</v>
      </c>
      <c r="N47" s="125">
        <v>1</v>
      </c>
      <c r="O47" s="125">
        <v>1</v>
      </c>
      <c r="P47" s="125">
        <v>1</v>
      </c>
      <c r="Q47" s="125">
        <v>1</v>
      </c>
      <c r="R47" s="125">
        <v>1</v>
      </c>
      <c r="S47" s="125" t="s">
        <v>19</v>
      </c>
      <c r="T47" s="125" t="s">
        <v>139</v>
      </c>
      <c r="U47" s="125" t="s">
        <v>140</v>
      </c>
    </row>
    <row r="48" spans="1:21" x14ac:dyDescent="0.25">
      <c r="A48" s="75">
        <v>47</v>
      </c>
      <c r="B48" s="125" t="s">
        <v>166</v>
      </c>
      <c r="C48" s="125" t="s">
        <v>11</v>
      </c>
      <c r="D48" s="125" t="s">
        <v>12</v>
      </c>
      <c r="E48" s="125" t="s">
        <v>17</v>
      </c>
      <c r="F48" s="125" t="s">
        <v>6</v>
      </c>
      <c r="G48" s="125" t="s">
        <v>35</v>
      </c>
      <c r="H48" s="125" t="s">
        <v>101</v>
      </c>
      <c r="I48" s="125" t="s">
        <v>103</v>
      </c>
      <c r="J48" s="125" t="s">
        <v>165</v>
      </c>
      <c r="K48" s="125" t="s">
        <v>100</v>
      </c>
      <c r="L48" s="125" t="s">
        <v>19</v>
      </c>
      <c r="M48" s="125">
        <v>1</v>
      </c>
      <c r="N48" s="125">
        <v>1</v>
      </c>
      <c r="O48" s="125">
        <v>1</v>
      </c>
      <c r="P48" s="125">
        <v>1</v>
      </c>
      <c r="Q48" s="125">
        <v>1</v>
      </c>
      <c r="R48" s="125">
        <v>1</v>
      </c>
      <c r="S48" s="125" t="s">
        <v>19</v>
      </c>
      <c r="T48" s="125" t="s">
        <v>136</v>
      </c>
      <c r="U48" s="125" t="s">
        <v>137</v>
      </c>
    </row>
    <row r="49" spans="1:21" x14ac:dyDescent="0.25">
      <c r="A49" s="75">
        <v>48</v>
      </c>
      <c r="B49" s="125" t="s">
        <v>30</v>
      </c>
      <c r="C49" s="125" t="s">
        <v>26</v>
      </c>
      <c r="D49" s="125" t="s">
        <v>12</v>
      </c>
      <c r="E49" s="125" t="s">
        <v>13</v>
      </c>
      <c r="F49" s="125" t="s">
        <v>6</v>
      </c>
      <c r="G49" s="125" t="s">
        <v>21</v>
      </c>
      <c r="H49" s="125" t="s">
        <v>98</v>
      </c>
      <c r="I49" s="125" t="s">
        <v>99</v>
      </c>
      <c r="J49" s="125" t="s">
        <v>165</v>
      </c>
      <c r="K49" s="125" t="s">
        <v>102</v>
      </c>
      <c r="L49" s="125" t="s">
        <v>19</v>
      </c>
      <c r="M49" s="125">
        <v>1</v>
      </c>
      <c r="N49" s="125">
        <v>1</v>
      </c>
      <c r="O49" s="125">
        <v>1</v>
      </c>
      <c r="P49" s="125">
        <v>1</v>
      </c>
      <c r="Q49" s="125">
        <v>1</v>
      </c>
      <c r="R49" s="125">
        <v>1</v>
      </c>
      <c r="S49" s="125" t="s">
        <v>19</v>
      </c>
      <c r="T49" s="125" t="s">
        <v>136</v>
      </c>
      <c r="U49" s="125" t="s">
        <v>137</v>
      </c>
    </row>
    <row r="50" spans="1:21" x14ac:dyDescent="0.25">
      <c r="A50" s="75">
        <v>49</v>
      </c>
      <c r="B50" s="125" t="s">
        <v>22</v>
      </c>
      <c r="C50" s="125" t="s">
        <v>11</v>
      </c>
      <c r="D50" s="125" t="s">
        <v>23</v>
      </c>
      <c r="E50" s="125" t="s">
        <v>17</v>
      </c>
      <c r="F50" s="125" t="s">
        <v>6</v>
      </c>
      <c r="G50" s="125" t="s">
        <v>21</v>
      </c>
      <c r="H50" s="125" t="s">
        <v>101</v>
      </c>
      <c r="I50" s="125" t="s">
        <v>174</v>
      </c>
      <c r="J50" s="125" t="s">
        <v>165</v>
      </c>
      <c r="K50" s="125" t="s">
        <v>100</v>
      </c>
      <c r="L50" s="125" t="s">
        <v>19</v>
      </c>
      <c r="M50" s="125">
        <v>1</v>
      </c>
      <c r="N50" s="125">
        <v>1</v>
      </c>
      <c r="O50" s="125">
        <v>1</v>
      </c>
      <c r="P50" s="125">
        <v>1</v>
      </c>
      <c r="Q50" s="125">
        <v>1</v>
      </c>
      <c r="R50" s="125">
        <v>1</v>
      </c>
      <c r="S50" s="125" t="s">
        <v>19</v>
      </c>
      <c r="T50" s="125" t="s">
        <v>136</v>
      </c>
      <c r="U50" s="125" t="s">
        <v>137</v>
      </c>
    </row>
    <row r="51" spans="1:21" x14ac:dyDescent="0.25">
      <c r="A51" s="75">
        <v>50</v>
      </c>
      <c r="B51" s="125" t="s">
        <v>22</v>
      </c>
      <c r="C51" s="125" t="s">
        <v>11</v>
      </c>
      <c r="D51" s="125" t="s">
        <v>23</v>
      </c>
      <c r="E51" s="125" t="s">
        <v>17</v>
      </c>
      <c r="F51" s="125" t="s">
        <v>6</v>
      </c>
      <c r="G51" s="125" t="s">
        <v>21</v>
      </c>
      <c r="H51" s="125" t="s">
        <v>98</v>
      </c>
      <c r="I51" s="125" t="s">
        <v>99</v>
      </c>
      <c r="J51" s="125" t="s">
        <v>165</v>
      </c>
      <c r="K51" s="125" t="s">
        <v>102</v>
      </c>
      <c r="L51" s="125" t="s">
        <v>19</v>
      </c>
      <c r="M51" s="125">
        <v>1</v>
      </c>
      <c r="N51" s="125">
        <v>1</v>
      </c>
      <c r="O51" s="125">
        <v>1</v>
      </c>
      <c r="P51" s="125">
        <v>1</v>
      </c>
      <c r="Q51" s="125">
        <v>1</v>
      </c>
      <c r="R51" s="125">
        <v>1</v>
      </c>
      <c r="S51" s="125" t="s">
        <v>19</v>
      </c>
      <c r="T51" s="125" t="s">
        <v>136</v>
      </c>
      <c r="U51" s="125" t="s">
        <v>137</v>
      </c>
    </row>
    <row r="52" spans="1:21" x14ac:dyDescent="0.25">
      <c r="A52" s="75">
        <v>51</v>
      </c>
      <c r="B52" s="125" t="s">
        <v>22</v>
      </c>
      <c r="C52" s="125" t="s">
        <v>11</v>
      </c>
      <c r="D52" s="125" t="s">
        <v>12</v>
      </c>
      <c r="E52" s="125" t="s">
        <v>13</v>
      </c>
      <c r="F52" s="125" t="s">
        <v>6</v>
      </c>
      <c r="G52" s="125" t="s">
        <v>18</v>
      </c>
      <c r="H52" s="125" t="s">
        <v>101</v>
      </c>
      <c r="I52" s="125" t="s">
        <v>119</v>
      </c>
      <c r="J52" s="125" t="s">
        <v>165</v>
      </c>
      <c r="K52" s="125" t="s">
        <v>100</v>
      </c>
      <c r="L52" s="125" t="s">
        <v>19</v>
      </c>
      <c r="M52" s="125">
        <v>1</v>
      </c>
      <c r="N52" s="125">
        <v>1</v>
      </c>
      <c r="O52" s="125">
        <v>1</v>
      </c>
      <c r="P52" s="125">
        <v>1</v>
      </c>
      <c r="Q52" s="125">
        <v>1</v>
      </c>
      <c r="R52" s="125">
        <v>2</v>
      </c>
      <c r="S52" s="125" t="s">
        <v>19</v>
      </c>
      <c r="T52" s="125" t="s">
        <v>136</v>
      </c>
      <c r="U52" s="125" t="s">
        <v>137</v>
      </c>
    </row>
    <row r="53" spans="1:21" x14ac:dyDescent="0.25">
      <c r="A53" s="75">
        <v>52</v>
      </c>
      <c r="B53" s="125" t="s">
        <v>20</v>
      </c>
      <c r="C53" s="125" t="s">
        <v>11</v>
      </c>
      <c r="D53" s="125" t="s">
        <v>12</v>
      </c>
      <c r="E53" s="125" t="s">
        <v>17</v>
      </c>
      <c r="F53" s="125" t="s">
        <v>6</v>
      </c>
      <c r="G53" s="125" t="s">
        <v>21</v>
      </c>
      <c r="H53" s="125" t="s">
        <v>98</v>
      </c>
      <c r="I53" s="125" t="s">
        <v>99</v>
      </c>
      <c r="J53" s="125" t="s">
        <v>165</v>
      </c>
      <c r="K53" s="125" t="s">
        <v>102</v>
      </c>
      <c r="L53" s="125" t="s">
        <v>19</v>
      </c>
      <c r="M53" s="125">
        <v>1</v>
      </c>
      <c r="N53" s="125">
        <v>1</v>
      </c>
      <c r="O53" s="125">
        <v>1</v>
      </c>
      <c r="P53" s="125">
        <v>1</v>
      </c>
      <c r="Q53" s="125">
        <v>1</v>
      </c>
      <c r="R53" s="125">
        <v>2</v>
      </c>
      <c r="S53" s="125" t="s">
        <v>19</v>
      </c>
      <c r="T53" s="125" t="s">
        <v>136</v>
      </c>
      <c r="U53" s="125" t="s">
        <v>137</v>
      </c>
    </row>
    <row r="54" spans="1:21" x14ac:dyDescent="0.25">
      <c r="A54" s="75">
        <v>53</v>
      </c>
      <c r="B54" s="125" t="s">
        <v>20</v>
      </c>
      <c r="C54" s="125" t="s">
        <v>11</v>
      </c>
      <c r="D54" s="125" t="s">
        <v>12</v>
      </c>
      <c r="E54" s="125" t="s">
        <v>17</v>
      </c>
      <c r="F54" s="125" t="s">
        <v>6</v>
      </c>
      <c r="G54" s="125" t="s">
        <v>21</v>
      </c>
      <c r="H54" s="125" t="s">
        <v>98</v>
      </c>
      <c r="I54" s="125" t="s">
        <v>99</v>
      </c>
      <c r="J54" s="125" t="s">
        <v>165</v>
      </c>
      <c r="K54" s="125" t="s">
        <v>102</v>
      </c>
      <c r="L54" s="125" t="s">
        <v>19</v>
      </c>
      <c r="M54" s="125">
        <v>1</v>
      </c>
      <c r="N54" s="125">
        <v>1</v>
      </c>
      <c r="O54" s="125">
        <v>1</v>
      </c>
      <c r="P54" s="125">
        <v>1</v>
      </c>
      <c r="Q54" s="125">
        <v>1</v>
      </c>
      <c r="R54" s="125">
        <v>2</v>
      </c>
      <c r="S54" s="125" t="s">
        <v>19</v>
      </c>
      <c r="T54" s="125" t="s">
        <v>136</v>
      </c>
      <c r="U54" s="125" t="s">
        <v>137</v>
      </c>
    </row>
    <row r="55" spans="1:21" x14ac:dyDescent="0.25">
      <c r="A55" s="75">
        <v>54</v>
      </c>
      <c r="B55" s="125" t="s">
        <v>10</v>
      </c>
      <c r="C55" s="125" t="s">
        <v>11</v>
      </c>
      <c r="D55" s="125" t="s">
        <v>12</v>
      </c>
      <c r="E55" s="125" t="s">
        <v>17</v>
      </c>
      <c r="F55" s="125" t="s">
        <v>6</v>
      </c>
      <c r="G55" s="125" t="s">
        <v>21</v>
      </c>
      <c r="H55" s="125" t="s">
        <v>98</v>
      </c>
      <c r="I55" s="125" t="s">
        <v>99</v>
      </c>
      <c r="J55" s="125" t="s">
        <v>165</v>
      </c>
      <c r="K55" s="125" t="s">
        <v>102</v>
      </c>
      <c r="L55" s="125" t="s">
        <v>19</v>
      </c>
      <c r="M55" s="125">
        <v>1</v>
      </c>
      <c r="N55" s="125">
        <v>1</v>
      </c>
      <c r="O55" s="125">
        <v>1</v>
      </c>
      <c r="P55" s="125">
        <v>1</v>
      </c>
      <c r="Q55" s="125">
        <v>1</v>
      </c>
      <c r="R55" s="125">
        <v>2</v>
      </c>
      <c r="S55" s="125" t="s">
        <v>19</v>
      </c>
      <c r="T55" s="125" t="s">
        <v>139</v>
      </c>
      <c r="U55" s="125" t="s">
        <v>137</v>
      </c>
    </row>
    <row r="56" spans="1:21" x14ac:dyDescent="0.25">
      <c r="A56" s="75">
        <v>55</v>
      </c>
      <c r="B56" s="125" t="s">
        <v>20</v>
      </c>
      <c r="C56" s="125" t="s">
        <v>11</v>
      </c>
      <c r="D56" s="125" t="s">
        <v>12</v>
      </c>
      <c r="E56" s="125" t="s">
        <v>13</v>
      </c>
      <c r="F56" s="125" t="s">
        <v>6</v>
      </c>
      <c r="G56" s="125" t="s">
        <v>21</v>
      </c>
      <c r="H56" s="125" t="s">
        <v>98</v>
      </c>
      <c r="I56" s="125" t="s">
        <v>99</v>
      </c>
      <c r="J56" s="125" t="s">
        <v>165</v>
      </c>
      <c r="K56" s="125" t="s">
        <v>102</v>
      </c>
      <c r="L56" s="125" t="s">
        <v>19</v>
      </c>
      <c r="M56" s="125">
        <v>1</v>
      </c>
      <c r="N56" s="125">
        <v>1</v>
      </c>
      <c r="O56" s="125">
        <v>1</v>
      </c>
      <c r="P56" s="125">
        <v>1</v>
      </c>
      <c r="Q56" s="125">
        <v>1</v>
      </c>
      <c r="R56" s="125">
        <v>2</v>
      </c>
      <c r="S56" s="125" t="s">
        <v>19</v>
      </c>
      <c r="T56" s="125" t="s">
        <v>136</v>
      </c>
      <c r="U56" s="125" t="s">
        <v>137</v>
      </c>
    </row>
    <row r="57" spans="1:21" x14ac:dyDescent="0.25">
      <c r="A57" s="75">
        <v>56</v>
      </c>
      <c r="B57" s="125" t="s">
        <v>20</v>
      </c>
      <c r="C57" s="125" t="s">
        <v>11</v>
      </c>
      <c r="D57" s="125" t="s">
        <v>29</v>
      </c>
      <c r="E57" s="125" t="s">
        <v>17</v>
      </c>
      <c r="F57" s="125" t="s">
        <v>6</v>
      </c>
      <c r="G57" s="125" t="s">
        <v>21</v>
      </c>
      <c r="H57" s="125" t="s">
        <v>101</v>
      </c>
      <c r="I57" s="125" t="s">
        <v>119</v>
      </c>
      <c r="J57" s="125" t="s">
        <v>165</v>
      </c>
      <c r="K57" s="125" t="s">
        <v>100</v>
      </c>
      <c r="L57" s="125" t="s">
        <v>14</v>
      </c>
      <c r="M57" s="125">
        <v>1</v>
      </c>
      <c r="N57" s="125">
        <v>1</v>
      </c>
      <c r="O57" s="125">
        <v>1</v>
      </c>
      <c r="P57" s="125">
        <v>1</v>
      </c>
      <c r="Q57" s="125">
        <v>1</v>
      </c>
      <c r="R57" s="125">
        <v>2</v>
      </c>
      <c r="S57" s="125" t="s">
        <v>19</v>
      </c>
      <c r="T57" s="125" t="s">
        <v>136</v>
      </c>
      <c r="U57" s="125" t="s">
        <v>137</v>
      </c>
    </row>
    <row r="58" spans="1:21" x14ac:dyDescent="0.25">
      <c r="A58" s="75">
        <v>57</v>
      </c>
      <c r="B58" s="125" t="s">
        <v>20</v>
      </c>
      <c r="C58" s="125" t="s">
        <v>11</v>
      </c>
      <c r="D58" s="125" t="s">
        <v>29</v>
      </c>
      <c r="E58" s="125" t="s">
        <v>17</v>
      </c>
      <c r="F58" s="125" t="s">
        <v>6</v>
      </c>
      <c r="G58" s="125" t="s">
        <v>21</v>
      </c>
      <c r="H58" s="125" t="s">
        <v>101</v>
      </c>
      <c r="I58" s="125" t="s">
        <v>119</v>
      </c>
      <c r="J58" s="125" t="s">
        <v>165</v>
      </c>
      <c r="K58" s="125" t="s">
        <v>100</v>
      </c>
      <c r="L58" s="125" t="s">
        <v>19</v>
      </c>
      <c r="M58" s="125">
        <v>1</v>
      </c>
      <c r="N58" s="125">
        <v>1</v>
      </c>
      <c r="O58" s="125">
        <v>1</v>
      </c>
      <c r="P58" s="125">
        <v>1</v>
      </c>
      <c r="Q58" s="125">
        <v>1</v>
      </c>
      <c r="R58" s="125">
        <v>2</v>
      </c>
      <c r="S58" s="125" t="s">
        <v>19</v>
      </c>
      <c r="T58" s="125" t="s">
        <v>136</v>
      </c>
      <c r="U58" s="125" t="s">
        <v>137</v>
      </c>
    </row>
    <row r="59" spans="1:21" x14ac:dyDescent="0.25">
      <c r="A59" s="75">
        <v>58</v>
      </c>
      <c r="B59" s="125" t="s">
        <v>20</v>
      </c>
      <c r="C59" s="125" t="s">
        <v>11</v>
      </c>
      <c r="D59" s="125" t="s">
        <v>28</v>
      </c>
      <c r="E59" s="125" t="s">
        <v>13</v>
      </c>
      <c r="F59" s="125" t="s">
        <v>6</v>
      </c>
      <c r="G59" s="125" t="s">
        <v>21</v>
      </c>
      <c r="H59" s="125" t="s">
        <v>98</v>
      </c>
      <c r="I59" s="125" t="s">
        <v>99</v>
      </c>
      <c r="J59" s="125" t="s">
        <v>165</v>
      </c>
      <c r="K59" s="125" t="s">
        <v>102</v>
      </c>
      <c r="L59" s="125" t="s">
        <v>14</v>
      </c>
      <c r="M59" s="125">
        <v>1</v>
      </c>
      <c r="N59" s="125">
        <v>1</v>
      </c>
      <c r="O59" s="125">
        <v>1</v>
      </c>
      <c r="P59" s="125">
        <v>1</v>
      </c>
      <c r="Q59" s="125">
        <v>1</v>
      </c>
      <c r="R59" s="125">
        <v>2</v>
      </c>
      <c r="S59" s="125" t="s">
        <v>19</v>
      </c>
      <c r="T59" s="125" t="s">
        <v>139</v>
      </c>
      <c r="U59" s="125" t="s">
        <v>137</v>
      </c>
    </row>
    <row r="60" spans="1:21" x14ac:dyDescent="0.25">
      <c r="A60" s="75">
        <v>59</v>
      </c>
      <c r="B60" s="125" t="s">
        <v>59</v>
      </c>
      <c r="C60" s="125" t="s">
        <v>63</v>
      </c>
      <c r="D60" s="125" t="s">
        <v>12</v>
      </c>
      <c r="E60" s="125" t="s">
        <v>17</v>
      </c>
      <c r="F60" s="125" t="s">
        <v>6</v>
      </c>
      <c r="G60" s="125" t="s">
        <v>21</v>
      </c>
      <c r="H60" s="125" t="s">
        <v>98</v>
      </c>
      <c r="I60" s="125" t="s">
        <v>99</v>
      </c>
      <c r="J60" s="125" t="s">
        <v>165</v>
      </c>
      <c r="K60" s="125" t="s">
        <v>102</v>
      </c>
      <c r="L60" s="125" t="s">
        <v>19</v>
      </c>
      <c r="M60" s="125">
        <v>1</v>
      </c>
      <c r="N60" s="125">
        <v>1</v>
      </c>
      <c r="O60" s="125">
        <v>1</v>
      </c>
      <c r="P60" s="125">
        <v>1</v>
      </c>
      <c r="Q60" s="125">
        <v>1</v>
      </c>
      <c r="R60" s="125">
        <v>2</v>
      </c>
      <c r="S60" s="125" t="s">
        <v>19</v>
      </c>
      <c r="T60" s="125" t="s">
        <v>139</v>
      </c>
      <c r="U60" s="125" t="s">
        <v>137</v>
      </c>
    </row>
    <row r="61" spans="1:21" x14ac:dyDescent="0.25">
      <c r="A61" s="75">
        <v>60</v>
      </c>
      <c r="B61" s="125" t="s">
        <v>60</v>
      </c>
      <c r="C61" s="125" t="s">
        <v>11</v>
      </c>
      <c r="D61" s="125" t="s">
        <v>12</v>
      </c>
      <c r="E61" s="125" t="s">
        <v>17</v>
      </c>
      <c r="F61" s="125" t="s">
        <v>6</v>
      </c>
      <c r="G61" s="125" t="s">
        <v>21</v>
      </c>
      <c r="H61" s="125" t="s">
        <v>98</v>
      </c>
      <c r="I61" s="125" t="s">
        <v>99</v>
      </c>
      <c r="J61" s="125" t="s">
        <v>165</v>
      </c>
      <c r="K61" s="125" t="s">
        <v>102</v>
      </c>
      <c r="L61" s="125" t="s">
        <v>19</v>
      </c>
      <c r="M61" s="125">
        <v>1</v>
      </c>
      <c r="N61" s="125">
        <v>1</v>
      </c>
      <c r="O61" s="125">
        <v>1</v>
      </c>
      <c r="P61" s="125">
        <v>1</v>
      </c>
      <c r="Q61" s="125">
        <v>1</v>
      </c>
      <c r="R61" s="125">
        <v>2</v>
      </c>
      <c r="S61" s="125" t="s">
        <v>19</v>
      </c>
      <c r="T61" s="125" t="s">
        <v>139</v>
      </c>
      <c r="U61" s="125" t="s">
        <v>137</v>
      </c>
    </row>
    <row r="62" spans="1:21" x14ac:dyDescent="0.25">
      <c r="A62" s="75">
        <v>61</v>
      </c>
      <c r="B62" s="125" t="s">
        <v>59</v>
      </c>
      <c r="C62" s="125" t="s">
        <v>63</v>
      </c>
      <c r="D62" s="125" t="s">
        <v>12</v>
      </c>
      <c r="E62" s="125" t="s">
        <v>17</v>
      </c>
      <c r="F62" s="125" t="s">
        <v>6</v>
      </c>
      <c r="G62" s="125" t="s">
        <v>21</v>
      </c>
      <c r="H62" s="125" t="s">
        <v>98</v>
      </c>
      <c r="I62" s="125" t="s">
        <v>99</v>
      </c>
      <c r="J62" s="125" t="s">
        <v>165</v>
      </c>
      <c r="K62" s="125" t="s">
        <v>102</v>
      </c>
      <c r="L62" s="125" t="s">
        <v>19</v>
      </c>
      <c r="M62" s="125">
        <v>1</v>
      </c>
      <c r="N62" s="125">
        <v>1</v>
      </c>
      <c r="O62" s="125">
        <v>1</v>
      </c>
      <c r="P62" s="125">
        <v>1</v>
      </c>
      <c r="Q62" s="125">
        <v>1</v>
      </c>
      <c r="R62" s="125">
        <v>2</v>
      </c>
      <c r="S62" s="125" t="s">
        <v>19</v>
      </c>
      <c r="T62" s="125" t="s">
        <v>136</v>
      </c>
      <c r="U62" s="125" t="s">
        <v>137</v>
      </c>
    </row>
    <row r="63" spans="1:21" x14ac:dyDescent="0.25">
      <c r="A63" s="75">
        <v>62</v>
      </c>
      <c r="B63" s="125" t="s">
        <v>166</v>
      </c>
      <c r="C63" s="125" t="s">
        <v>11</v>
      </c>
      <c r="D63" s="125" t="s">
        <v>29</v>
      </c>
      <c r="E63" s="125" t="s">
        <v>13</v>
      </c>
      <c r="F63" s="125" t="s">
        <v>6</v>
      </c>
      <c r="G63" s="125" t="s">
        <v>21</v>
      </c>
      <c r="H63" s="125" t="s">
        <v>98</v>
      </c>
      <c r="I63" s="125" t="s">
        <v>99</v>
      </c>
      <c r="J63" s="125" t="s">
        <v>165</v>
      </c>
      <c r="K63" s="125" t="s">
        <v>102</v>
      </c>
      <c r="L63" s="125" t="s">
        <v>14</v>
      </c>
      <c r="M63" s="125">
        <v>1</v>
      </c>
      <c r="N63" s="125">
        <v>1</v>
      </c>
      <c r="O63" s="125">
        <v>1</v>
      </c>
      <c r="P63" s="125">
        <v>1</v>
      </c>
      <c r="Q63" s="125">
        <v>1</v>
      </c>
      <c r="R63" s="125">
        <v>1</v>
      </c>
      <c r="S63" s="125" t="s">
        <v>19</v>
      </c>
      <c r="T63" s="125" t="s">
        <v>136</v>
      </c>
      <c r="U63" s="125" t="s">
        <v>137</v>
      </c>
    </row>
    <row r="64" spans="1:21" x14ac:dyDescent="0.25">
      <c r="A64" s="75">
        <v>63</v>
      </c>
      <c r="B64" s="125" t="s">
        <v>10</v>
      </c>
      <c r="C64" s="125" t="s">
        <v>11</v>
      </c>
      <c r="D64" s="125" t="s">
        <v>12</v>
      </c>
      <c r="E64" s="125" t="s">
        <v>17</v>
      </c>
      <c r="F64" s="125" t="s">
        <v>6</v>
      </c>
      <c r="G64" s="125" t="s">
        <v>21</v>
      </c>
      <c r="H64" s="125" t="s">
        <v>98</v>
      </c>
      <c r="I64" s="125" t="s">
        <v>99</v>
      </c>
      <c r="J64" s="125" t="s">
        <v>165</v>
      </c>
      <c r="K64" s="125" t="s">
        <v>102</v>
      </c>
      <c r="L64" s="125" t="s">
        <v>14</v>
      </c>
      <c r="M64" s="125">
        <v>1</v>
      </c>
      <c r="N64" s="125">
        <v>1</v>
      </c>
      <c r="O64" s="125">
        <v>1</v>
      </c>
      <c r="P64" s="125">
        <v>1</v>
      </c>
      <c r="Q64" s="125">
        <v>1</v>
      </c>
      <c r="R64" s="125">
        <v>2</v>
      </c>
      <c r="S64" s="125" t="s">
        <v>19</v>
      </c>
      <c r="T64" s="125" t="s">
        <v>139</v>
      </c>
      <c r="U64" s="125" t="s">
        <v>140</v>
      </c>
    </row>
    <row r="65" spans="1:21" x14ac:dyDescent="0.25">
      <c r="A65" s="75">
        <v>64</v>
      </c>
      <c r="B65" s="125" t="s">
        <v>10</v>
      </c>
      <c r="C65" s="125" t="s">
        <v>11</v>
      </c>
      <c r="D65" s="125" t="s">
        <v>12</v>
      </c>
      <c r="E65" s="125" t="s">
        <v>17</v>
      </c>
      <c r="F65" s="125" t="s">
        <v>6</v>
      </c>
      <c r="G65" s="125" t="s">
        <v>58</v>
      </c>
      <c r="H65" s="125" t="s">
        <v>98</v>
      </c>
      <c r="I65" s="125" t="s">
        <v>99</v>
      </c>
      <c r="J65" s="125" t="s">
        <v>165</v>
      </c>
      <c r="K65" s="125" t="s">
        <v>102</v>
      </c>
      <c r="L65" s="125" t="s">
        <v>19</v>
      </c>
      <c r="M65" s="125">
        <v>2</v>
      </c>
      <c r="N65" s="125">
        <v>1</v>
      </c>
      <c r="O65" s="125">
        <v>1</v>
      </c>
      <c r="P65" s="125">
        <v>1</v>
      </c>
      <c r="Q65" s="125">
        <v>1</v>
      </c>
      <c r="R65" s="125">
        <v>2</v>
      </c>
      <c r="S65" s="125" t="s">
        <v>19</v>
      </c>
      <c r="T65" s="125" t="s">
        <v>139</v>
      </c>
      <c r="U65" s="125" t="s">
        <v>140</v>
      </c>
    </row>
    <row r="66" spans="1:21" x14ac:dyDescent="0.25">
      <c r="A66" s="75">
        <v>65</v>
      </c>
      <c r="B66" s="125" t="s">
        <v>10</v>
      </c>
      <c r="C66" s="125" t="s">
        <v>11</v>
      </c>
      <c r="D66" s="125" t="s">
        <v>12</v>
      </c>
      <c r="E66" s="125" t="s">
        <v>17</v>
      </c>
      <c r="F66" s="125" t="s">
        <v>6</v>
      </c>
      <c r="G66" s="125" t="s">
        <v>58</v>
      </c>
      <c r="H66" s="125" t="s">
        <v>98</v>
      </c>
      <c r="I66" s="125" t="s">
        <v>99</v>
      </c>
      <c r="J66" s="125" t="s">
        <v>165</v>
      </c>
      <c r="K66" s="125" t="s">
        <v>102</v>
      </c>
      <c r="L66" s="125" t="s">
        <v>14</v>
      </c>
      <c r="M66" s="125">
        <v>2</v>
      </c>
      <c r="N66" s="125">
        <v>1</v>
      </c>
      <c r="O66" s="125">
        <v>1</v>
      </c>
      <c r="P66" s="125">
        <v>1</v>
      </c>
      <c r="Q66" s="125">
        <v>1</v>
      </c>
      <c r="R66" s="125">
        <v>2</v>
      </c>
      <c r="S66" s="125" t="s">
        <v>19</v>
      </c>
      <c r="T66" s="125" t="s">
        <v>139</v>
      </c>
      <c r="U66" s="125" t="s">
        <v>140</v>
      </c>
    </row>
    <row r="67" spans="1:21" x14ac:dyDescent="0.25">
      <c r="A67" s="75">
        <v>66</v>
      </c>
      <c r="B67" s="125" t="s">
        <v>60</v>
      </c>
      <c r="C67" s="125" t="s">
        <v>11</v>
      </c>
      <c r="D67" s="125" t="s">
        <v>12</v>
      </c>
      <c r="E67" s="125" t="s">
        <v>13</v>
      </c>
      <c r="F67" s="125" t="s">
        <v>6</v>
      </c>
      <c r="G67" s="125" t="s">
        <v>5</v>
      </c>
      <c r="H67" s="125" t="s">
        <v>98</v>
      </c>
      <c r="I67" s="125" t="s">
        <v>99</v>
      </c>
      <c r="J67" s="125" t="s">
        <v>165</v>
      </c>
      <c r="K67" s="125" t="s">
        <v>102</v>
      </c>
      <c r="L67" s="125" t="s">
        <v>14</v>
      </c>
      <c r="M67" s="125">
        <v>2</v>
      </c>
      <c r="N67" s="125">
        <v>2</v>
      </c>
      <c r="O67" s="125">
        <v>1</v>
      </c>
      <c r="P67" s="125">
        <v>1</v>
      </c>
      <c r="Q67" s="125">
        <v>1</v>
      </c>
      <c r="R67" s="125">
        <v>2</v>
      </c>
      <c r="S67" s="125" t="s">
        <v>19</v>
      </c>
      <c r="T67" s="125" t="s">
        <v>139</v>
      </c>
      <c r="U67" s="125" t="s">
        <v>140</v>
      </c>
    </row>
    <row r="68" spans="1:21" x14ac:dyDescent="0.25">
      <c r="A68" s="75">
        <v>67</v>
      </c>
      <c r="B68" s="125" t="s">
        <v>166</v>
      </c>
      <c r="C68" s="125" t="s">
        <v>11</v>
      </c>
      <c r="D68" s="125" t="s">
        <v>12</v>
      </c>
      <c r="E68" s="125" t="s">
        <v>13</v>
      </c>
      <c r="F68" s="125" t="s">
        <v>6</v>
      </c>
      <c r="G68" s="125" t="s">
        <v>5</v>
      </c>
      <c r="H68" s="125" t="s">
        <v>98</v>
      </c>
      <c r="I68" s="125" t="s">
        <v>99</v>
      </c>
      <c r="J68" s="125" t="s">
        <v>165</v>
      </c>
      <c r="K68" s="125" t="s">
        <v>102</v>
      </c>
      <c r="L68" s="125" t="s">
        <v>19</v>
      </c>
      <c r="M68" s="125">
        <v>2</v>
      </c>
      <c r="N68" s="125">
        <v>2</v>
      </c>
      <c r="O68" s="125">
        <v>1</v>
      </c>
      <c r="P68" s="125">
        <v>1</v>
      </c>
      <c r="Q68" s="125">
        <v>1</v>
      </c>
      <c r="R68" s="125">
        <v>2</v>
      </c>
      <c r="S68" s="125" t="s">
        <v>19</v>
      </c>
      <c r="T68" s="125" t="s">
        <v>139</v>
      </c>
      <c r="U68" s="125" t="s">
        <v>140</v>
      </c>
    </row>
    <row r="69" spans="1:21" x14ac:dyDescent="0.25">
      <c r="A69" s="75">
        <v>68</v>
      </c>
      <c r="B69" s="125" t="s">
        <v>166</v>
      </c>
      <c r="C69" s="125" t="s">
        <v>11</v>
      </c>
      <c r="D69" s="125" t="s">
        <v>16</v>
      </c>
      <c r="E69" s="125" t="s">
        <v>13</v>
      </c>
      <c r="F69" s="125" t="s">
        <v>6</v>
      </c>
      <c r="G69" s="125" t="s">
        <v>5</v>
      </c>
      <c r="H69" s="125" t="s">
        <v>98</v>
      </c>
      <c r="I69" s="125" t="s">
        <v>99</v>
      </c>
      <c r="J69" s="125" t="s">
        <v>165</v>
      </c>
      <c r="K69" s="125" t="s">
        <v>102</v>
      </c>
      <c r="L69" s="125" t="s">
        <v>14</v>
      </c>
      <c r="M69" s="125">
        <v>2</v>
      </c>
      <c r="N69" s="125">
        <v>2</v>
      </c>
      <c r="O69" s="125">
        <v>1</v>
      </c>
      <c r="P69" s="125">
        <v>1</v>
      </c>
      <c r="Q69" s="125">
        <v>1</v>
      </c>
      <c r="R69" s="125">
        <v>1</v>
      </c>
      <c r="S69" s="125" t="s">
        <v>19</v>
      </c>
      <c r="T69" s="125" t="s">
        <v>139</v>
      </c>
      <c r="U69" s="125" t="s">
        <v>140</v>
      </c>
    </row>
    <row r="70" spans="1:21" x14ac:dyDescent="0.25">
      <c r="A70" s="75">
        <v>69</v>
      </c>
      <c r="B70" s="125" t="s">
        <v>166</v>
      </c>
      <c r="C70" s="125" t="s">
        <v>11</v>
      </c>
      <c r="D70" s="125" t="s">
        <v>16</v>
      </c>
      <c r="E70" s="125" t="s">
        <v>13</v>
      </c>
      <c r="F70" s="125" t="s">
        <v>6</v>
      </c>
      <c r="G70" s="125" t="s">
        <v>5</v>
      </c>
      <c r="H70" s="125" t="s">
        <v>98</v>
      </c>
      <c r="I70" s="125" t="s">
        <v>99</v>
      </c>
      <c r="J70" s="125" t="s">
        <v>165</v>
      </c>
      <c r="K70" s="125" t="s">
        <v>102</v>
      </c>
      <c r="L70" s="125" t="s">
        <v>14</v>
      </c>
      <c r="M70" s="125">
        <v>2</v>
      </c>
      <c r="N70" s="125">
        <v>2</v>
      </c>
      <c r="O70" s="125">
        <v>1</v>
      </c>
      <c r="P70" s="125">
        <v>1</v>
      </c>
      <c r="Q70" s="125">
        <v>1</v>
      </c>
      <c r="R70" s="125">
        <v>1</v>
      </c>
      <c r="S70" s="125" t="s">
        <v>19</v>
      </c>
      <c r="T70" s="125" t="s">
        <v>139</v>
      </c>
      <c r="U70" s="125" t="s">
        <v>140</v>
      </c>
    </row>
    <row r="71" spans="1:21" x14ac:dyDescent="0.25">
      <c r="A71" s="75">
        <v>70</v>
      </c>
      <c r="B71" s="125" t="s">
        <v>166</v>
      </c>
      <c r="C71" s="125" t="s">
        <v>26</v>
      </c>
      <c r="D71" s="125" t="s">
        <v>12</v>
      </c>
      <c r="E71" s="125" t="s">
        <v>17</v>
      </c>
      <c r="F71" s="125" t="s">
        <v>6</v>
      </c>
      <c r="G71" s="125" t="s">
        <v>92</v>
      </c>
      <c r="H71" s="125" t="s">
        <v>98</v>
      </c>
      <c r="I71" s="125" t="s">
        <v>99</v>
      </c>
      <c r="J71" s="125" t="s">
        <v>165</v>
      </c>
      <c r="K71" s="125" t="s">
        <v>102</v>
      </c>
      <c r="L71" s="125" t="s">
        <v>19</v>
      </c>
      <c r="M71" s="125">
        <v>1</v>
      </c>
      <c r="N71" s="125">
        <v>1</v>
      </c>
      <c r="O71" s="125">
        <v>1</v>
      </c>
      <c r="P71" s="125">
        <v>1</v>
      </c>
      <c r="Q71" s="125">
        <v>1</v>
      </c>
      <c r="R71" s="125">
        <v>1</v>
      </c>
      <c r="S71" s="125" t="s">
        <v>19</v>
      </c>
      <c r="T71" s="125" t="s">
        <v>139</v>
      </c>
      <c r="U71" s="125" t="s">
        <v>137</v>
      </c>
    </row>
    <row r="72" spans="1:21" x14ac:dyDescent="0.25">
      <c r="A72" s="75">
        <v>71</v>
      </c>
      <c r="B72" s="125" t="s">
        <v>166</v>
      </c>
      <c r="C72" s="125" t="s">
        <v>11</v>
      </c>
      <c r="D72" s="125" t="s">
        <v>16</v>
      </c>
      <c r="E72" s="125" t="s">
        <v>17</v>
      </c>
      <c r="F72" s="125" t="s">
        <v>6</v>
      </c>
      <c r="G72" s="125" t="s">
        <v>130</v>
      </c>
      <c r="H72" s="125" t="s">
        <v>101</v>
      </c>
      <c r="I72" s="125" t="s">
        <v>163</v>
      </c>
      <c r="J72" s="125" t="s">
        <v>165</v>
      </c>
      <c r="K72" s="125" t="s">
        <v>100</v>
      </c>
      <c r="L72" s="125" t="s">
        <v>19</v>
      </c>
      <c r="M72" s="125">
        <v>1</v>
      </c>
      <c r="N72" s="125">
        <v>1</v>
      </c>
      <c r="O72" s="125">
        <v>1</v>
      </c>
      <c r="P72" s="125">
        <v>1</v>
      </c>
      <c r="Q72" s="125">
        <v>1</v>
      </c>
      <c r="R72" s="125">
        <v>1</v>
      </c>
      <c r="S72" s="125" t="s">
        <v>19</v>
      </c>
      <c r="T72" s="125" t="s">
        <v>136</v>
      </c>
      <c r="U72" s="125" t="s">
        <v>137</v>
      </c>
    </row>
    <row r="73" spans="1:21" x14ac:dyDescent="0.25">
      <c r="A73" s="75">
        <v>72</v>
      </c>
      <c r="B73" s="125" t="s">
        <v>166</v>
      </c>
      <c r="C73" s="125" t="s">
        <v>11</v>
      </c>
      <c r="D73" s="125" t="s">
        <v>16</v>
      </c>
      <c r="E73" s="125" t="s">
        <v>17</v>
      </c>
      <c r="F73" s="125" t="s">
        <v>6</v>
      </c>
      <c r="G73" s="125" t="s">
        <v>130</v>
      </c>
      <c r="H73" s="125" t="s">
        <v>101</v>
      </c>
      <c r="I73" s="125" t="s">
        <v>163</v>
      </c>
      <c r="J73" s="125" t="s">
        <v>165</v>
      </c>
      <c r="K73" s="125" t="s">
        <v>100</v>
      </c>
      <c r="L73" s="125" t="s">
        <v>19</v>
      </c>
      <c r="M73" s="125">
        <v>1</v>
      </c>
      <c r="N73" s="125">
        <v>1</v>
      </c>
      <c r="O73" s="125">
        <v>1</v>
      </c>
      <c r="P73" s="125">
        <v>1</v>
      </c>
      <c r="Q73" s="125">
        <v>1</v>
      </c>
      <c r="R73" s="125">
        <v>1</v>
      </c>
      <c r="S73" s="125" t="s">
        <v>19</v>
      </c>
      <c r="T73" s="125" t="s">
        <v>139</v>
      </c>
      <c r="U73" s="125" t="s">
        <v>137</v>
      </c>
    </row>
    <row r="74" spans="1:21" x14ac:dyDescent="0.25">
      <c r="A74" s="75">
        <v>73</v>
      </c>
      <c r="B74" s="125" t="s">
        <v>20</v>
      </c>
      <c r="C74" s="125" t="s">
        <v>11</v>
      </c>
      <c r="D74" s="125" t="s">
        <v>12</v>
      </c>
      <c r="E74" s="125" t="s">
        <v>13</v>
      </c>
      <c r="F74" s="125" t="s">
        <v>6</v>
      </c>
      <c r="G74" s="125" t="s">
        <v>130</v>
      </c>
      <c r="H74" s="125" t="s">
        <v>98</v>
      </c>
      <c r="I74" s="125" t="s">
        <v>99</v>
      </c>
      <c r="J74" s="125" t="s">
        <v>165</v>
      </c>
      <c r="K74" s="125" t="s">
        <v>102</v>
      </c>
      <c r="L74" s="125" t="s">
        <v>19</v>
      </c>
      <c r="M74" s="125">
        <v>1</v>
      </c>
      <c r="N74" s="125">
        <v>1</v>
      </c>
      <c r="O74" s="125">
        <v>1</v>
      </c>
      <c r="P74" s="125">
        <v>1</v>
      </c>
      <c r="Q74" s="125">
        <v>1</v>
      </c>
      <c r="R74" s="125">
        <v>1</v>
      </c>
      <c r="S74" s="125" t="s">
        <v>19</v>
      </c>
      <c r="T74" s="125" t="s">
        <v>136</v>
      </c>
      <c r="U74" s="125" t="s">
        <v>137</v>
      </c>
    </row>
    <row r="75" spans="1:21" x14ac:dyDescent="0.25">
      <c r="A75" s="75">
        <v>74</v>
      </c>
      <c r="B75" s="125" t="s">
        <v>10</v>
      </c>
      <c r="C75" s="125" t="s">
        <v>11</v>
      </c>
      <c r="D75" s="125" t="s">
        <v>12</v>
      </c>
      <c r="E75" s="125" t="s">
        <v>17</v>
      </c>
      <c r="F75" s="125" t="s">
        <v>6</v>
      </c>
      <c r="G75" s="125" t="s">
        <v>130</v>
      </c>
      <c r="H75" s="125" t="s">
        <v>101</v>
      </c>
      <c r="I75" s="125" t="s">
        <v>163</v>
      </c>
      <c r="J75" s="125" t="s">
        <v>165</v>
      </c>
      <c r="K75" s="125" t="s">
        <v>100</v>
      </c>
      <c r="L75" s="125" t="s">
        <v>19</v>
      </c>
      <c r="M75" s="125">
        <v>1</v>
      </c>
      <c r="N75" s="125">
        <v>1</v>
      </c>
      <c r="O75" s="125">
        <v>1</v>
      </c>
      <c r="P75" s="125">
        <v>1</v>
      </c>
      <c r="Q75" s="125">
        <v>1</v>
      </c>
      <c r="R75" s="125">
        <v>1</v>
      </c>
      <c r="S75" s="125" t="s">
        <v>19</v>
      </c>
      <c r="T75" s="125" t="s">
        <v>136</v>
      </c>
      <c r="U75" s="125" t="s">
        <v>137</v>
      </c>
    </row>
    <row r="76" spans="1:21" x14ac:dyDescent="0.25">
      <c r="A76" s="75">
        <v>75</v>
      </c>
      <c r="B76" s="125" t="s">
        <v>10</v>
      </c>
      <c r="C76" s="125" t="s">
        <v>11</v>
      </c>
      <c r="D76" s="125" t="s">
        <v>12</v>
      </c>
      <c r="E76" s="125" t="s">
        <v>17</v>
      </c>
      <c r="F76" s="125" t="s">
        <v>6</v>
      </c>
      <c r="G76" s="125" t="s">
        <v>130</v>
      </c>
      <c r="H76" s="125" t="s">
        <v>101</v>
      </c>
      <c r="I76" s="125" t="s">
        <v>163</v>
      </c>
      <c r="J76" s="125" t="s">
        <v>165</v>
      </c>
      <c r="K76" s="125" t="s">
        <v>100</v>
      </c>
      <c r="L76" s="125" t="s">
        <v>19</v>
      </c>
      <c r="M76" s="125">
        <v>1</v>
      </c>
      <c r="N76" s="125">
        <v>1</v>
      </c>
      <c r="O76" s="125">
        <v>1</v>
      </c>
      <c r="P76" s="125">
        <v>1</v>
      </c>
      <c r="Q76" s="125">
        <v>1</v>
      </c>
      <c r="R76" s="125">
        <v>1</v>
      </c>
      <c r="S76" s="125" t="s">
        <v>19</v>
      </c>
      <c r="T76" s="125" t="s">
        <v>136</v>
      </c>
      <c r="U76" s="125" t="s">
        <v>137</v>
      </c>
    </row>
    <row r="77" spans="1:21" x14ac:dyDescent="0.25">
      <c r="A77" s="75">
        <v>76</v>
      </c>
      <c r="B77" s="125" t="s">
        <v>20</v>
      </c>
      <c r="C77" s="125" t="s">
        <v>11</v>
      </c>
      <c r="D77" s="125" t="s">
        <v>12</v>
      </c>
      <c r="E77" s="125" t="s">
        <v>17</v>
      </c>
      <c r="F77" s="125" t="s">
        <v>6</v>
      </c>
      <c r="G77" s="125" t="s">
        <v>130</v>
      </c>
      <c r="H77" s="125" t="s">
        <v>98</v>
      </c>
      <c r="I77" s="125" t="s">
        <v>99</v>
      </c>
      <c r="J77" s="125" t="s">
        <v>165</v>
      </c>
      <c r="K77" s="125" t="s">
        <v>102</v>
      </c>
      <c r="L77" s="125" t="s">
        <v>19</v>
      </c>
      <c r="M77" s="125">
        <v>1</v>
      </c>
      <c r="N77" s="125">
        <v>1</v>
      </c>
      <c r="O77" s="125">
        <v>1</v>
      </c>
      <c r="P77" s="125">
        <v>1</v>
      </c>
      <c r="Q77" s="125">
        <v>1</v>
      </c>
      <c r="R77" s="125">
        <v>1</v>
      </c>
      <c r="S77" s="125" t="s">
        <v>19</v>
      </c>
      <c r="T77" s="125" t="s">
        <v>136</v>
      </c>
      <c r="U77" s="125" t="s">
        <v>137</v>
      </c>
    </row>
    <row r="78" spans="1:21" x14ac:dyDescent="0.25">
      <c r="A78" s="75">
        <v>77</v>
      </c>
      <c r="B78" s="125" t="s">
        <v>36</v>
      </c>
      <c r="C78" s="125" t="s">
        <v>37</v>
      </c>
      <c r="D78" s="125" t="s">
        <v>25</v>
      </c>
      <c r="E78" s="125" t="s">
        <v>17</v>
      </c>
      <c r="F78" s="125" t="s">
        <v>6</v>
      </c>
      <c r="G78" s="125" t="s">
        <v>130</v>
      </c>
      <c r="H78" s="125" t="s">
        <v>98</v>
      </c>
      <c r="I78" s="125" t="s">
        <v>99</v>
      </c>
      <c r="J78" s="125" t="s">
        <v>165</v>
      </c>
      <c r="K78" s="125" t="s">
        <v>102</v>
      </c>
      <c r="L78" s="125" t="s">
        <v>14</v>
      </c>
      <c r="M78" s="125">
        <v>1</v>
      </c>
      <c r="N78" s="125">
        <v>1</v>
      </c>
      <c r="O78" s="125">
        <v>1</v>
      </c>
      <c r="P78" s="125">
        <v>1</v>
      </c>
      <c r="Q78" s="125">
        <v>1</v>
      </c>
      <c r="R78" s="125">
        <v>1</v>
      </c>
      <c r="S78" s="125" t="s">
        <v>19</v>
      </c>
      <c r="T78" s="125" t="s">
        <v>139</v>
      </c>
      <c r="U78" s="125" t="s">
        <v>137</v>
      </c>
    </row>
    <row r="79" spans="1:21" x14ac:dyDescent="0.25">
      <c r="A79" s="75">
        <v>78</v>
      </c>
      <c r="B79" s="125" t="s">
        <v>10</v>
      </c>
      <c r="C79" s="125" t="s">
        <v>11</v>
      </c>
      <c r="D79" s="125" t="s">
        <v>31</v>
      </c>
      <c r="E79" s="125" t="s">
        <v>13</v>
      </c>
      <c r="F79" s="125" t="s">
        <v>6</v>
      </c>
      <c r="G79" s="125" t="s">
        <v>130</v>
      </c>
      <c r="H79" s="125" t="s">
        <v>98</v>
      </c>
      <c r="I79" s="125" t="s">
        <v>99</v>
      </c>
      <c r="J79" s="125" t="s">
        <v>165</v>
      </c>
      <c r="K79" s="125" t="s">
        <v>102</v>
      </c>
      <c r="L79" s="125" t="s">
        <v>14</v>
      </c>
      <c r="M79" s="125">
        <v>1</v>
      </c>
      <c r="N79" s="125">
        <v>1</v>
      </c>
      <c r="O79" s="125">
        <v>1</v>
      </c>
      <c r="P79" s="125">
        <v>1</v>
      </c>
      <c r="Q79" s="125">
        <v>1</v>
      </c>
      <c r="R79" s="125">
        <v>1</v>
      </c>
      <c r="S79" s="125" t="s">
        <v>19</v>
      </c>
      <c r="T79" s="125" t="s">
        <v>139</v>
      </c>
      <c r="U79" s="125" t="s">
        <v>137</v>
      </c>
    </row>
    <row r="80" spans="1:21" x14ac:dyDescent="0.25">
      <c r="A80" s="75">
        <v>79</v>
      </c>
      <c r="B80" s="125" t="s">
        <v>20</v>
      </c>
      <c r="C80" s="125" t="s">
        <v>11</v>
      </c>
      <c r="D80" s="125" t="s">
        <v>12</v>
      </c>
      <c r="E80" s="125" t="s">
        <v>13</v>
      </c>
      <c r="F80" s="125" t="s">
        <v>6</v>
      </c>
      <c r="G80" s="125" t="s">
        <v>130</v>
      </c>
      <c r="H80" s="125" t="s">
        <v>98</v>
      </c>
      <c r="I80" s="125" t="s">
        <v>99</v>
      </c>
      <c r="J80" s="125" t="s">
        <v>165</v>
      </c>
      <c r="K80" s="125" t="s">
        <v>102</v>
      </c>
      <c r="L80" s="125" t="s">
        <v>19</v>
      </c>
      <c r="M80" s="125">
        <v>1</v>
      </c>
      <c r="N80" s="125">
        <v>1</v>
      </c>
      <c r="O80" s="125">
        <v>1</v>
      </c>
      <c r="P80" s="125">
        <v>1</v>
      </c>
      <c r="Q80" s="125">
        <v>1</v>
      </c>
      <c r="R80" s="125">
        <v>1</v>
      </c>
      <c r="S80" s="125" t="s">
        <v>19</v>
      </c>
      <c r="T80" s="125" t="s">
        <v>136</v>
      </c>
      <c r="U80" s="125" t="s">
        <v>137</v>
      </c>
    </row>
    <row r="81" spans="1:21" x14ac:dyDescent="0.25">
      <c r="A81" s="75">
        <v>80</v>
      </c>
      <c r="B81" s="125" t="s">
        <v>20</v>
      </c>
      <c r="C81" s="125" t="s">
        <v>11</v>
      </c>
      <c r="D81" s="125" t="s">
        <v>29</v>
      </c>
      <c r="E81" s="125" t="s">
        <v>13</v>
      </c>
      <c r="F81" s="125" t="s">
        <v>6</v>
      </c>
      <c r="G81" s="125" t="s">
        <v>92</v>
      </c>
      <c r="H81" s="125" t="s">
        <v>101</v>
      </c>
      <c r="I81" s="125" t="s">
        <v>119</v>
      </c>
      <c r="J81" s="125" t="s">
        <v>165</v>
      </c>
      <c r="K81" s="125" t="s">
        <v>100</v>
      </c>
      <c r="L81" s="125" t="s">
        <v>19</v>
      </c>
      <c r="M81" s="125">
        <v>1</v>
      </c>
      <c r="N81" s="125">
        <v>1</v>
      </c>
      <c r="O81" s="125">
        <v>1</v>
      </c>
      <c r="P81" s="125">
        <v>1</v>
      </c>
      <c r="Q81" s="125">
        <v>1</v>
      </c>
      <c r="R81" s="125">
        <v>1</v>
      </c>
      <c r="S81" s="125" t="s">
        <v>19</v>
      </c>
      <c r="T81" s="125" t="s">
        <v>139</v>
      </c>
      <c r="U81" s="125" t="s">
        <v>137</v>
      </c>
    </row>
    <row r="82" spans="1:21" x14ac:dyDescent="0.25">
      <c r="A82" s="75">
        <v>81</v>
      </c>
      <c r="B82" s="125" t="s">
        <v>10</v>
      </c>
      <c r="C82" s="125" t="s">
        <v>11</v>
      </c>
      <c r="D82" s="125" t="s">
        <v>29</v>
      </c>
      <c r="E82" s="125" t="s">
        <v>13</v>
      </c>
      <c r="F82" s="125" t="s">
        <v>6</v>
      </c>
      <c r="G82" s="125" t="s">
        <v>92</v>
      </c>
      <c r="H82" s="125" t="s">
        <v>101</v>
      </c>
      <c r="I82" s="125" t="s">
        <v>119</v>
      </c>
      <c r="J82" s="125" t="s">
        <v>165</v>
      </c>
      <c r="K82" s="125" t="s">
        <v>100</v>
      </c>
      <c r="L82" s="125" t="s">
        <v>14</v>
      </c>
      <c r="M82" s="125">
        <v>1</v>
      </c>
      <c r="N82" s="125">
        <v>1</v>
      </c>
      <c r="O82" s="125">
        <v>1</v>
      </c>
      <c r="P82" s="125">
        <v>1</v>
      </c>
      <c r="Q82" s="125">
        <v>1</v>
      </c>
      <c r="R82" s="125">
        <v>1</v>
      </c>
      <c r="S82" s="125" t="s">
        <v>19</v>
      </c>
      <c r="T82" s="125" t="s">
        <v>136</v>
      </c>
      <c r="U82" s="125" t="s">
        <v>137</v>
      </c>
    </row>
    <row r="83" spans="1:21" x14ac:dyDescent="0.25">
      <c r="A83" s="75">
        <v>82</v>
      </c>
      <c r="B83" s="125" t="s">
        <v>10</v>
      </c>
      <c r="C83" s="125" t="s">
        <v>11</v>
      </c>
      <c r="D83" s="125" t="s">
        <v>12</v>
      </c>
      <c r="E83" s="125" t="s">
        <v>17</v>
      </c>
      <c r="F83" s="125" t="s">
        <v>6</v>
      </c>
      <c r="G83" s="125" t="s">
        <v>130</v>
      </c>
      <c r="H83" s="125" t="s">
        <v>98</v>
      </c>
      <c r="I83" s="125" t="s">
        <v>99</v>
      </c>
      <c r="J83" s="125" t="s">
        <v>165</v>
      </c>
      <c r="K83" s="125" t="s">
        <v>102</v>
      </c>
      <c r="L83" s="125" t="s">
        <v>19</v>
      </c>
      <c r="M83" s="125">
        <v>1</v>
      </c>
      <c r="N83" s="125">
        <v>1</v>
      </c>
      <c r="O83" s="125">
        <v>1</v>
      </c>
      <c r="P83" s="125">
        <v>1</v>
      </c>
      <c r="Q83" s="125">
        <v>1</v>
      </c>
      <c r="R83" s="125">
        <v>1</v>
      </c>
      <c r="S83" s="125" t="s">
        <v>19</v>
      </c>
      <c r="T83" s="125" t="s">
        <v>136</v>
      </c>
      <c r="U83" s="125" t="s">
        <v>137</v>
      </c>
    </row>
    <row r="84" spans="1:21" x14ac:dyDescent="0.25">
      <c r="A84" s="75">
        <v>83</v>
      </c>
      <c r="B84" s="125" t="s">
        <v>22</v>
      </c>
      <c r="C84" s="125" t="s">
        <v>11</v>
      </c>
      <c r="D84" s="125" t="s">
        <v>12</v>
      </c>
      <c r="E84" s="125" t="s">
        <v>13</v>
      </c>
      <c r="F84" s="125" t="s">
        <v>6</v>
      </c>
      <c r="G84" s="125" t="s">
        <v>130</v>
      </c>
      <c r="H84" s="125" t="s">
        <v>98</v>
      </c>
      <c r="I84" s="125" t="s">
        <v>99</v>
      </c>
      <c r="J84" s="125" t="s">
        <v>165</v>
      </c>
      <c r="K84" s="125" t="s">
        <v>102</v>
      </c>
      <c r="L84" s="125" t="s">
        <v>14</v>
      </c>
      <c r="M84" s="125">
        <v>1</v>
      </c>
      <c r="N84" s="125">
        <v>1</v>
      </c>
      <c r="O84" s="125">
        <v>1</v>
      </c>
      <c r="P84" s="125">
        <v>1</v>
      </c>
      <c r="Q84" s="125">
        <v>1</v>
      </c>
      <c r="R84" s="125">
        <v>1</v>
      </c>
      <c r="S84" s="125" t="s">
        <v>19</v>
      </c>
      <c r="T84" s="125" t="s">
        <v>139</v>
      </c>
      <c r="U84" s="125" t="s">
        <v>137</v>
      </c>
    </row>
    <row r="85" spans="1:21" x14ac:dyDescent="0.25">
      <c r="A85" s="75">
        <v>84</v>
      </c>
      <c r="B85" s="125" t="s">
        <v>166</v>
      </c>
      <c r="C85" s="125" t="s">
        <v>11</v>
      </c>
      <c r="D85" s="125" t="s">
        <v>16</v>
      </c>
      <c r="E85" s="125" t="s">
        <v>13</v>
      </c>
      <c r="F85" s="125" t="s">
        <v>6</v>
      </c>
      <c r="G85" s="125" t="s">
        <v>130</v>
      </c>
      <c r="H85" s="125" t="s">
        <v>98</v>
      </c>
      <c r="I85" s="125" t="s">
        <v>99</v>
      </c>
      <c r="J85" s="125" t="s">
        <v>165</v>
      </c>
      <c r="K85" s="125" t="s">
        <v>102</v>
      </c>
      <c r="L85" s="125" t="s">
        <v>19</v>
      </c>
      <c r="M85" s="125">
        <v>1</v>
      </c>
      <c r="N85" s="125">
        <v>1</v>
      </c>
      <c r="O85" s="125">
        <v>1</v>
      </c>
      <c r="P85" s="125">
        <v>1</v>
      </c>
      <c r="Q85" s="125">
        <v>1</v>
      </c>
      <c r="R85" s="125">
        <v>1</v>
      </c>
      <c r="S85" s="125" t="s">
        <v>19</v>
      </c>
      <c r="T85" s="125" t="s">
        <v>139</v>
      </c>
      <c r="U85" s="125" t="s">
        <v>140</v>
      </c>
    </row>
    <row r="86" spans="1:21" x14ac:dyDescent="0.25">
      <c r="A86" s="75">
        <v>85</v>
      </c>
      <c r="B86" s="125" t="s">
        <v>166</v>
      </c>
      <c r="C86" s="125" t="s">
        <v>26</v>
      </c>
      <c r="D86" s="125" t="s">
        <v>12</v>
      </c>
      <c r="E86" s="125" t="s">
        <v>17</v>
      </c>
      <c r="F86" s="125" t="s">
        <v>6</v>
      </c>
      <c r="G86" s="125" t="s">
        <v>35</v>
      </c>
      <c r="H86" s="125" t="s">
        <v>98</v>
      </c>
      <c r="I86" s="125" t="s">
        <v>99</v>
      </c>
      <c r="J86" s="125" t="s">
        <v>178</v>
      </c>
      <c r="K86" s="125" t="s">
        <v>102</v>
      </c>
      <c r="L86" s="125" t="s">
        <v>19</v>
      </c>
      <c r="M86" s="125">
        <v>1</v>
      </c>
      <c r="N86" s="125">
        <v>1</v>
      </c>
      <c r="O86" s="125">
        <v>1</v>
      </c>
      <c r="P86" s="125">
        <v>1</v>
      </c>
      <c r="Q86" s="125">
        <v>1</v>
      </c>
      <c r="R86" s="125">
        <v>1</v>
      </c>
      <c r="S86" s="125" t="s">
        <v>19</v>
      </c>
      <c r="T86" s="125" t="s">
        <v>139</v>
      </c>
      <c r="U86" s="125" t="s">
        <v>137</v>
      </c>
    </row>
    <row r="87" spans="1:21" x14ac:dyDescent="0.25">
      <c r="A87" s="75">
        <v>86</v>
      </c>
      <c r="B87" s="125" t="s">
        <v>166</v>
      </c>
      <c r="C87" s="125" t="s">
        <v>26</v>
      </c>
      <c r="D87" s="125" t="s">
        <v>12</v>
      </c>
      <c r="E87" s="125" t="s">
        <v>17</v>
      </c>
      <c r="F87" s="125" t="s">
        <v>6</v>
      </c>
      <c r="G87" s="125" t="s">
        <v>35</v>
      </c>
      <c r="H87" s="125" t="s">
        <v>98</v>
      </c>
      <c r="I87" s="125" t="s">
        <v>99</v>
      </c>
      <c r="J87" s="125" t="s">
        <v>165</v>
      </c>
      <c r="K87" s="125" t="s">
        <v>102</v>
      </c>
      <c r="L87" s="125" t="s">
        <v>19</v>
      </c>
      <c r="M87" s="125">
        <v>1</v>
      </c>
      <c r="N87" s="125">
        <v>1</v>
      </c>
      <c r="O87" s="125">
        <v>1</v>
      </c>
      <c r="P87" s="125">
        <v>1</v>
      </c>
      <c r="Q87" s="125">
        <v>1</v>
      </c>
      <c r="R87" s="125">
        <v>2</v>
      </c>
      <c r="S87" s="125" t="s">
        <v>19</v>
      </c>
      <c r="T87" s="125" t="s">
        <v>139</v>
      </c>
      <c r="U87" s="125" t="s">
        <v>137</v>
      </c>
    </row>
    <row r="88" spans="1:21" x14ac:dyDescent="0.25">
      <c r="A88" s="75">
        <v>87</v>
      </c>
      <c r="B88" s="125" t="s">
        <v>166</v>
      </c>
      <c r="C88" s="125" t="s">
        <v>11</v>
      </c>
      <c r="D88" s="125" t="s">
        <v>12</v>
      </c>
      <c r="E88" s="125" t="s">
        <v>17</v>
      </c>
      <c r="F88" s="125" t="s">
        <v>6</v>
      </c>
      <c r="G88" s="125" t="s">
        <v>5</v>
      </c>
      <c r="H88" s="125" t="s">
        <v>98</v>
      </c>
      <c r="I88" s="125" t="s">
        <v>99</v>
      </c>
      <c r="J88" s="125" t="s">
        <v>165</v>
      </c>
      <c r="K88" s="125" t="s">
        <v>102</v>
      </c>
      <c r="L88" s="125" t="s">
        <v>14</v>
      </c>
      <c r="M88" s="125">
        <v>1</v>
      </c>
      <c r="N88" s="125">
        <v>2</v>
      </c>
      <c r="O88" s="125">
        <v>1</v>
      </c>
      <c r="P88" s="125">
        <v>1</v>
      </c>
      <c r="Q88" s="125">
        <v>1</v>
      </c>
      <c r="R88" s="125">
        <v>1</v>
      </c>
      <c r="S88" s="125" t="s">
        <v>19</v>
      </c>
      <c r="T88" s="125" t="s">
        <v>138</v>
      </c>
      <c r="U88" s="125" t="s">
        <v>140</v>
      </c>
    </row>
    <row r="89" spans="1:21" x14ac:dyDescent="0.25">
      <c r="A89" s="75">
        <v>88</v>
      </c>
      <c r="B89" s="125" t="s">
        <v>30</v>
      </c>
      <c r="C89" s="125" t="s">
        <v>26</v>
      </c>
      <c r="D89" s="125" t="s">
        <v>12</v>
      </c>
      <c r="E89" s="125" t="s">
        <v>17</v>
      </c>
      <c r="F89" s="125" t="s">
        <v>6</v>
      </c>
      <c r="G89" s="125" t="s">
        <v>5</v>
      </c>
      <c r="H89" s="125" t="s">
        <v>98</v>
      </c>
      <c r="I89" s="125" t="s">
        <v>99</v>
      </c>
      <c r="J89" s="125" t="s">
        <v>165</v>
      </c>
      <c r="K89" s="125" t="s">
        <v>102</v>
      </c>
      <c r="L89" s="125" t="s">
        <v>19</v>
      </c>
      <c r="M89" s="125">
        <v>1</v>
      </c>
      <c r="N89" s="125">
        <v>1</v>
      </c>
      <c r="O89" s="125">
        <v>1</v>
      </c>
      <c r="P89" s="125">
        <v>1</v>
      </c>
      <c r="Q89" s="125">
        <v>1</v>
      </c>
      <c r="R89" s="125">
        <v>2</v>
      </c>
      <c r="S89" s="125" t="s">
        <v>19</v>
      </c>
      <c r="T89" s="125" t="s">
        <v>139</v>
      </c>
      <c r="U89" s="125" t="s">
        <v>137</v>
      </c>
    </row>
    <row r="90" spans="1:21" x14ac:dyDescent="0.25">
      <c r="A90" s="75">
        <v>89</v>
      </c>
      <c r="B90" s="125" t="s">
        <v>30</v>
      </c>
      <c r="C90" s="125" t="s">
        <v>26</v>
      </c>
      <c r="D90" s="125" t="s">
        <v>12</v>
      </c>
      <c r="E90" s="125" t="s">
        <v>17</v>
      </c>
      <c r="F90" s="125" t="s">
        <v>6</v>
      </c>
      <c r="G90" s="125" t="s">
        <v>5</v>
      </c>
      <c r="H90" s="125" t="s">
        <v>98</v>
      </c>
      <c r="I90" s="125" t="s">
        <v>99</v>
      </c>
      <c r="J90" s="125" t="s">
        <v>165</v>
      </c>
      <c r="K90" s="125" t="s">
        <v>102</v>
      </c>
      <c r="L90" s="125" t="s">
        <v>19</v>
      </c>
      <c r="M90" s="125">
        <v>1</v>
      </c>
      <c r="N90" s="125">
        <v>1</v>
      </c>
      <c r="O90" s="125">
        <v>1</v>
      </c>
      <c r="P90" s="125">
        <v>1</v>
      </c>
      <c r="Q90" s="125">
        <v>1</v>
      </c>
      <c r="R90" s="125">
        <v>2</v>
      </c>
      <c r="S90" s="125" t="s">
        <v>19</v>
      </c>
      <c r="T90" s="125" t="s">
        <v>136</v>
      </c>
      <c r="U90" s="125" t="s">
        <v>137</v>
      </c>
    </row>
    <row r="91" spans="1:21" x14ac:dyDescent="0.25">
      <c r="A91" s="75">
        <v>90</v>
      </c>
      <c r="B91" s="125" t="s">
        <v>30</v>
      </c>
      <c r="C91" s="125" t="s">
        <v>26</v>
      </c>
      <c r="D91" s="125" t="s">
        <v>33</v>
      </c>
      <c r="E91" s="125" t="s">
        <v>13</v>
      </c>
      <c r="F91" s="125" t="s">
        <v>6</v>
      </c>
      <c r="G91" s="125" t="s">
        <v>92</v>
      </c>
      <c r="H91" s="125" t="s">
        <v>101</v>
      </c>
      <c r="I91" s="125" t="s">
        <v>161</v>
      </c>
      <c r="J91" s="125" t="s">
        <v>165</v>
      </c>
      <c r="K91" s="125" t="s">
        <v>100</v>
      </c>
      <c r="L91" s="125" t="s">
        <v>14</v>
      </c>
      <c r="M91" s="125">
        <v>1</v>
      </c>
      <c r="N91" s="125">
        <v>1</v>
      </c>
      <c r="O91" s="125">
        <v>1</v>
      </c>
      <c r="P91" s="125">
        <v>1</v>
      </c>
      <c r="Q91" s="125">
        <v>1</v>
      </c>
      <c r="R91" s="125">
        <v>1</v>
      </c>
      <c r="S91" s="125" t="s">
        <v>19</v>
      </c>
      <c r="T91" s="125" t="s">
        <v>139</v>
      </c>
      <c r="U91" s="125" t="s">
        <v>137</v>
      </c>
    </row>
    <row r="92" spans="1:21" x14ac:dyDescent="0.25">
      <c r="A92" s="75">
        <v>91</v>
      </c>
      <c r="B92" s="125" t="s">
        <v>32</v>
      </c>
      <c r="C92" s="125" t="s">
        <v>26</v>
      </c>
      <c r="D92" s="125" t="s">
        <v>29</v>
      </c>
      <c r="E92" s="125" t="s">
        <v>17</v>
      </c>
      <c r="F92" s="125" t="s">
        <v>6</v>
      </c>
      <c r="G92" s="125" t="s">
        <v>92</v>
      </c>
      <c r="H92" s="125" t="s">
        <v>98</v>
      </c>
      <c r="I92" s="125" t="s">
        <v>99</v>
      </c>
      <c r="J92" s="125" t="s">
        <v>165</v>
      </c>
      <c r="K92" s="125" t="s">
        <v>102</v>
      </c>
      <c r="L92" s="125" t="s">
        <v>19</v>
      </c>
      <c r="M92" s="125">
        <v>1</v>
      </c>
      <c r="N92" s="125">
        <v>1</v>
      </c>
      <c r="O92" s="125">
        <v>1</v>
      </c>
      <c r="P92" s="125">
        <v>1</v>
      </c>
      <c r="Q92" s="125">
        <v>1</v>
      </c>
      <c r="R92" s="125">
        <v>1</v>
      </c>
      <c r="S92" s="125" t="s">
        <v>19</v>
      </c>
      <c r="T92" s="125" t="s">
        <v>136</v>
      </c>
      <c r="U92" s="125" t="s">
        <v>137</v>
      </c>
    </row>
    <row r="93" spans="1:21" x14ac:dyDescent="0.25">
      <c r="A93" s="75">
        <v>92</v>
      </c>
      <c r="B93" s="125" t="s">
        <v>30</v>
      </c>
      <c r="C93" s="125" t="s">
        <v>26</v>
      </c>
      <c r="D93" s="125" t="s">
        <v>29</v>
      </c>
      <c r="E93" s="125" t="s">
        <v>17</v>
      </c>
      <c r="F93" s="125" t="s">
        <v>6</v>
      </c>
      <c r="G93" s="125" t="s">
        <v>130</v>
      </c>
      <c r="H93" s="125" t="s">
        <v>98</v>
      </c>
      <c r="I93" s="125" t="s">
        <v>99</v>
      </c>
      <c r="J93" s="125" t="s">
        <v>165</v>
      </c>
      <c r="K93" s="125" t="s">
        <v>102</v>
      </c>
      <c r="L93" s="125" t="s">
        <v>14</v>
      </c>
      <c r="M93" s="125">
        <v>1</v>
      </c>
      <c r="N93" s="125">
        <v>1</v>
      </c>
      <c r="O93" s="125">
        <v>1</v>
      </c>
      <c r="P93" s="125">
        <v>1</v>
      </c>
      <c r="Q93" s="125">
        <v>1</v>
      </c>
      <c r="R93" s="125">
        <v>1</v>
      </c>
      <c r="S93" s="125" t="s">
        <v>19</v>
      </c>
      <c r="T93" s="125" t="s">
        <v>138</v>
      </c>
      <c r="U93" s="125" t="s">
        <v>140</v>
      </c>
    </row>
    <row r="94" spans="1:21" x14ac:dyDescent="0.25">
      <c r="A94" s="75">
        <v>93</v>
      </c>
      <c r="B94" s="125" t="s">
        <v>166</v>
      </c>
      <c r="C94" s="125" t="s">
        <v>26</v>
      </c>
      <c r="D94" s="125" t="s">
        <v>12</v>
      </c>
      <c r="E94" s="125" t="s">
        <v>17</v>
      </c>
      <c r="F94" s="125" t="s">
        <v>6</v>
      </c>
      <c r="G94" s="125" t="s">
        <v>5</v>
      </c>
      <c r="H94" s="125" t="s">
        <v>98</v>
      </c>
      <c r="I94" s="125" t="s">
        <v>99</v>
      </c>
      <c r="J94" s="125" t="s">
        <v>165</v>
      </c>
      <c r="K94" s="125" t="s">
        <v>102</v>
      </c>
      <c r="L94" s="125" t="s">
        <v>14</v>
      </c>
      <c r="M94" s="125">
        <v>1</v>
      </c>
      <c r="N94" s="125">
        <v>1</v>
      </c>
      <c r="O94" s="125">
        <v>1</v>
      </c>
      <c r="P94" s="125">
        <v>1</v>
      </c>
      <c r="Q94" s="125">
        <v>1</v>
      </c>
      <c r="R94" s="125">
        <v>2</v>
      </c>
      <c r="S94" s="125" t="s">
        <v>19</v>
      </c>
      <c r="T94" s="125" t="s">
        <v>136</v>
      </c>
      <c r="U94" s="125" t="s">
        <v>137</v>
      </c>
    </row>
    <row r="95" spans="1:21" x14ac:dyDescent="0.25">
      <c r="A95" s="75">
        <v>94</v>
      </c>
      <c r="B95" s="125" t="s">
        <v>10</v>
      </c>
      <c r="C95" s="125" t="s">
        <v>11</v>
      </c>
      <c r="D95" s="125" t="s">
        <v>12</v>
      </c>
      <c r="E95" s="125" t="s">
        <v>13</v>
      </c>
      <c r="F95" s="125" t="s">
        <v>6</v>
      </c>
      <c r="G95" s="125" t="s">
        <v>92</v>
      </c>
      <c r="H95" s="125" t="s">
        <v>98</v>
      </c>
      <c r="I95" s="125" t="s">
        <v>99</v>
      </c>
      <c r="J95" s="125" t="s">
        <v>165</v>
      </c>
      <c r="K95" s="125" t="s">
        <v>102</v>
      </c>
      <c r="L95" s="125" t="s">
        <v>19</v>
      </c>
      <c r="M95" s="125">
        <v>1</v>
      </c>
      <c r="N95" s="125">
        <v>1</v>
      </c>
      <c r="O95" s="125">
        <v>1</v>
      </c>
      <c r="P95" s="125">
        <v>1</v>
      </c>
      <c r="Q95" s="125">
        <v>1</v>
      </c>
      <c r="R95" s="125">
        <v>1</v>
      </c>
      <c r="S95" s="125" t="s">
        <v>19</v>
      </c>
      <c r="T95" s="125" t="s">
        <v>136</v>
      </c>
      <c r="U95" s="125" t="s">
        <v>137</v>
      </c>
    </row>
    <row r="96" spans="1:21" x14ac:dyDescent="0.25">
      <c r="A96" s="75">
        <v>95</v>
      </c>
      <c r="B96" s="125" t="s">
        <v>166</v>
      </c>
      <c r="C96" s="125" t="s">
        <v>26</v>
      </c>
      <c r="D96" s="125" t="s">
        <v>12</v>
      </c>
      <c r="E96" s="125" t="s">
        <v>17</v>
      </c>
      <c r="F96" s="125" t="s">
        <v>6</v>
      </c>
      <c r="G96" s="125" t="s">
        <v>5</v>
      </c>
      <c r="H96" s="125" t="s">
        <v>98</v>
      </c>
      <c r="I96" s="125" t="s">
        <v>99</v>
      </c>
      <c r="J96" s="125" t="s">
        <v>165</v>
      </c>
      <c r="K96" s="125" t="s">
        <v>102</v>
      </c>
      <c r="L96" s="125" t="s">
        <v>14</v>
      </c>
      <c r="M96" s="125">
        <v>1</v>
      </c>
      <c r="N96" s="125">
        <v>1</v>
      </c>
      <c r="O96" s="125">
        <v>1</v>
      </c>
      <c r="P96" s="125">
        <v>1</v>
      </c>
      <c r="Q96" s="125">
        <v>1</v>
      </c>
      <c r="R96" s="125">
        <v>2</v>
      </c>
      <c r="S96" s="125" t="s">
        <v>19</v>
      </c>
      <c r="T96" s="125" t="s">
        <v>136</v>
      </c>
      <c r="U96" s="125" t="s">
        <v>137</v>
      </c>
    </row>
    <row r="97" spans="1:21" x14ac:dyDescent="0.25">
      <c r="A97" s="75">
        <v>96</v>
      </c>
      <c r="B97" s="125" t="s">
        <v>10</v>
      </c>
      <c r="C97" s="125" t="s">
        <v>26</v>
      </c>
      <c r="D97" s="125" t="s">
        <v>12</v>
      </c>
      <c r="E97" s="125" t="s">
        <v>13</v>
      </c>
      <c r="F97" s="125" t="s">
        <v>6</v>
      </c>
      <c r="G97" s="125" t="s">
        <v>92</v>
      </c>
      <c r="H97" s="125" t="s">
        <v>98</v>
      </c>
      <c r="I97" s="125" t="s">
        <v>99</v>
      </c>
      <c r="J97" s="125" t="s">
        <v>165</v>
      </c>
      <c r="K97" s="125" t="s">
        <v>102</v>
      </c>
      <c r="L97" s="125" t="s">
        <v>19</v>
      </c>
      <c r="M97" s="125">
        <v>1</v>
      </c>
      <c r="N97" s="125">
        <v>1</v>
      </c>
      <c r="O97" s="125">
        <v>1</v>
      </c>
      <c r="P97" s="125">
        <v>1</v>
      </c>
      <c r="Q97" s="125">
        <v>1</v>
      </c>
      <c r="R97" s="125">
        <v>1</v>
      </c>
      <c r="S97" s="125" t="s">
        <v>19</v>
      </c>
      <c r="T97" s="125" t="s">
        <v>136</v>
      </c>
      <c r="U97" s="125" t="s">
        <v>137</v>
      </c>
    </row>
    <row r="98" spans="1:21" x14ac:dyDescent="0.25">
      <c r="A98" s="75">
        <v>97</v>
      </c>
      <c r="B98" s="125" t="s">
        <v>166</v>
      </c>
      <c r="C98" s="125" t="s">
        <v>11</v>
      </c>
      <c r="D98" s="125" t="s">
        <v>12</v>
      </c>
      <c r="E98" s="125" t="s">
        <v>13</v>
      </c>
      <c r="F98" s="125" t="s">
        <v>6</v>
      </c>
      <c r="G98" s="125" t="s">
        <v>92</v>
      </c>
      <c r="H98" s="125" t="s">
        <v>98</v>
      </c>
      <c r="I98" s="125" t="s">
        <v>99</v>
      </c>
      <c r="J98" s="125" t="s">
        <v>165</v>
      </c>
      <c r="K98" s="125" t="s">
        <v>102</v>
      </c>
      <c r="L98" s="125" t="s">
        <v>19</v>
      </c>
      <c r="M98" s="125">
        <v>1</v>
      </c>
      <c r="N98" s="125">
        <v>1</v>
      </c>
      <c r="O98" s="125">
        <v>1</v>
      </c>
      <c r="P98" s="125">
        <v>1</v>
      </c>
      <c r="Q98" s="125">
        <v>1</v>
      </c>
      <c r="R98" s="125">
        <v>1</v>
      </c>
      <c r="S98" s="125" t="s">
        <v>19</v>
      </c>
      <c r="T98" s="125" t="s">
        <v>136</v>
      </c>
      <c r="U98" s="125" t="s">
        <v>137</v>
      </c>
    </row>
    <row r="99" spans="1:21" x14ac:dyDescent="0.25">
      <c r="A99" s="75">
        <v>98</v>
      </c>
      <c r="B99" s="125" t="s">
        <v>30</v>
      </c>
      <c r="C99" s="125" t="s">
        <v>26</v>
      </c>
      <c r="D99" s="125" t="s">
        <v>12</v>
      </c>
      <c r="E99" s="125" t="s">
        <v>17</v>
      </c>
      <c r="F99" s="125" t="s">
        <v>6</v>
      </c>
      <c r="G99" s="125" t="s">
        <v>5</v>
      </c>
      <c r="H99" s="125" t="s">
        <v>98</v>
      </c>
      <c r="I99" s="125" t="s">
        <v>99</v>
      </c>
      <c r="J99" s="125" t="s">
        <v>165</v>
      </c>
      <c r="K99" s="125" t="s">
        <v>102</v>
      </c>
      <c r="L99" s="125" t="s">
        <v>19</v>
      </c>
      <c r="M99" s="125">
        <v>1</v>
      </c>
      <c r="N99" s="125">
        <v>1</v>
      </c>
      <c r="O99" s="125">
        <v>1</v>
      </c>
      <c r="P99" s="125">
        <v>1</v>
      </c>
      <c r="Q99" s="125">
        <v>1</v>
      </c>
      <c r="R99" s="125">
        <v>2</v>
      </c>
      <c r="S99" s="125" t="s">
        <v>19</v>
      </c>
      <c r="T99" s="125" t="s">
        <v>136</v>
      </c>
      <c r="U99" s="125" t="s">
        <v>137</v>
      </c>
    </row>
    <row r="100" spans="1:21" x14ac:dyDescent="0.25">
      <c r="A100" s="75">
        <v>99</v>
      </c>
      <c r="B100" s="125" t="s">
        <v>10</v>
      </c>
      <c r="C100" s="125" t="s">
        <v>11</v>
      </c>
      <c r="D100" s="125" t="s">
        <v>12</v>
      </c>
      <c r="E100" s="125" t="s">
        <v>17</v>
      </c>
      <c r="F100" s="125" t="s">
        <v>6</v>
      </c>
      <c r="G100" s="125" t="s">
        <v>21</v>
      </c>
      <c r="H100" s="125" t="s">
        <v>101</v>
      </c>
      <c r="I100" s="125" t="s">
        <v>119</v>
      </c>
      <c r="J100" s="125" t="s">
        <v>165</v>
      </c>
      <c r="K100" s="125" t="s">
        <v>100</v>
      </c>
      <c r="L100" s="125" t="s">
        <v>14</v>
      </c>
      <c r="M100" s="125">
        <v>1</v>
      </c>
      <c r="N100" s="125">
        <v>1</v>
      </c>
      <c r="O100" s="125">
        <v>1</v>
      </c>
      <c r="P100" s="125">
        <v>1</v>
      </c>
      <c r="Q100" s="125">
        <v>1</v>
      </c>
      <c r="R100" s="125">
        <v>2</v>
      </c>
      <c r="S100" s="125" t="s">
        <v>19</v>
      </c>
      <c r="T100" s="125" t="s">
        <v>139</v>
      </c>
      <c r="U100" s="125" t="s">
        <v>137</v>
      </c>
    </row>
    <row r="101" spans="1:21" x14ac:dyDescent="0.25">
      <c r="A101" s="75">
        <v>100</v>
      </c>
      <c r="B101" s="125" t="s">
        <v>22</v>
      </c>
      <c r="C101" s="125" t="s">
        <v>11</v>
      </c>
      <c r="D101" s="125" t="s">
        <v>28</v>
      </c>
      <c r="E101" s="125" t="s">
        <v>13</v>
      </c>
      <c r="F101" s="125" t="s">
        <v>6</v>
      </c>
      <c r="G101" s="125" t="s">
        <v>21</v>
      </c>
      <c r="H101" s="125" t="s">
        <v>98</v>
      </c>
      <c r="I101" s="125" t="s">
        <v>99</v>
      </c>
      <c r="J101" s="125" t="s">
        <v>165</v>
      </c>
      <c r="K101" s="125" t="s">
        <v>102</v>
      </c>
      <c r="L101" s="125" t="s">
        <v>14</v>
      </c>
      <c r="M101" s="125">
        <v>1</v>
      </c>
      <c r="N101" s="125">
        <v>1</v>
      </c>
      <c r="O101" s="125">
        <v>1</v>
      </c>
      <c r="P101" s="125">
        <v>1</v>
      </c>
      <c r="Q101" s="125">
        <v>1</v>
      </c>
      <c r="R101" s="125">
        <v>2</v>
      </c>
      <c r="S101" s="125" t="s">
        <v>19</v>
      </c>
      <c r="T101" s="125" t="s">
        <v>139</v>
      </c>
      <c r="U101" s="125" t="s">
        <v>140</v>
      </c>
    </row>
    <row r="102" spans="1:21" x14ac:dyDescent="0.25">
      <c r="A102" s="75">
        <v>101</v>
      </c>
      <c r="B102" s="125" t="s">
        <v>166</v>
      </c>
      <c r="C102" s="125" t="s">
        <v>11</v>
      </c>
      <c r="D102" s="125" t="s">
        <v>12</v>
      </c>
      <c r="E102" s="125" t="s">
        <v>13</v>
      </c>
      <c r="F102" s="125" t="s">
        <v>6</v>
      </c>
      <c r="G102" s="125" t="s">
        <v>21</v>
      </c>
      <c r="H102" s="125" t="s">
        <v>98</v>
      </c>
      <c r="I102" s="125" t="s">
        <v>99</v>
      </c>
      <c r="J102" s="125" t="s">
        <v>165</v>
      </c>
      <c r="K102" s="125" t="s">
        <v>102</v>
      </c>
      <c r="L102" s="125" t="s">
        <v>14</v>
      </c>
      <c r="M102" s="125">
        <v>1</v>
      </c>
      <c r="N102" s="125">
        <v>1</v>
      </c>
      <c r="O102" s="125">
        <v>1</v>
      </c>
      <c r="P102" s="125">
        <v>1</v>
      </c>
      <c r="Q102" s="125">
        <v>1</v>
      </c>
      <c r="R102" s="125">
        <v>2</v>
      </c>
      <c r="S102" s="125" t="s">
        <v>19</v>
      </c>
      <c r="T102" s="125" t="s">
        <v>136</v>
      </c>
      <c r="U102" s="125" t="s">
        <v>137</v>
      </c>
    </row>
    <row r="103" spans="1:21" x14ac:dyDescent="0.25">
      <c r="A103" s="75">
        <v>102</v>
      </c>
      <c r="B103" s="125" t="s">
        <v>30</v>
      </c>
      <c r="C103" s="125" t="s">
        <v>26</v>
      </c>
      <c r="D103" s="125" t="s">
        <v>12</v>
      </c>
      <c r="E103" s="125" t="s">
        <v>17</v>
      </c>
      <c r="F103" s="125" t="s">
        <v>6</v>
      </c>
      <c r="G103" s="125" t="s">
        <v>92</v>
      </c>
      <c r="H103" s="125" t="s">
        <v>98</v>
      </c>
      <c r="I103" s="125" t="s">
        <v>99</v>
      </c>
      <c r="J103" s="125" t="s">
        <v>165</v>
      </c>
      <c r="K103" s="125" t="s">
        <v>102</v>
      </c>
      <c r="L103" s="125" t="s">
        <v>19</v>
      </c>
      <c r="M103" s="125">
        <v>1</v>
      </c>
      <c r="N103" s="125">
        <v>1</v>
      </c>
      <c r="O103" s="125">
        <v>1</v>
      </c>
      <c r="P103" s="125">
        <v>1</v>
      </c>
      <c r="Q103" s="125">
        <v>1</v>
      </c>
      <c r="R103" s="125">
        <v>2</v>
      </c>
      <c r="S103" s="125" t="s">
        <v>19</v>
      </c>
      <c r="T103" s="125" t="s">
        <v>136</v>
      </c>
      <c r="U103" s="125" t="s">
        <v>137</v>
      </c>
    </row>
    <row r="104" spans="1:21" x14ac:dyDescent="0.25">
      <c r="A104" s="75">
        <v>103</v>
      </c>
      <c r="B104" s="125" t="s">
        <v>30</v>
      </c>
      <c r="C104" s="125" t="s">
        <v>26</v>
      </c>
      <c r="D104" s="125" t="s">
        <v>16</v>
      </c>
      <c r="E104" s="125" t="s">
        <v>17</v>
      </c>
      <c r="F104" s="125" t="s">
        <v>6</v>
      </c>
      <c r="G104" s="125" t="s">
        <v>92</v>
      </c>
      <c r="H104" s="125" t="s">
        <v>101</v>
      </c>
      <c r="I104" s="125" t="s">
        <v>160</v>
      </c>
      <c r="J104" s="125" t="s">
        <v>165</v>
      </c>
      <c r="K104" s="125" t="s">
        <v>100</v>
      </c>
      <c r="L104" s="125" t="s">
        <v>14</v>
      </c>
      <c r="M104" s="125">
        <v>2</v>
      </c>
      <c r="N104" s="125">
        <v>1</v>
      </c>
      <c r="O104" s="125">
        <v>1</v>
      </c>
      <c r="P104" s="125">
        <v>1</v>
      </c>
      <c r="Q104" s="125">
        <v>3</v>
      </c>
      <c r="R104" s="125">
        <v>2</v>
      </c>
      <c r="S104" s="125" t="s">
        <v>15</v>
      </c>
      <c r="T104" s="125" t="s">
        <v>139</v>
      </c>
      <c r="U104" s="125" t="s">
        <v>140</v>
      </c>
    </row>
    <row r="105" spans="1:21" x14ac:dyDescent="0.25">
      <c r="A105" s="75">
        <v>104</v>
      </c>
      <c r="B105" s="125" t="s">
        <v>20</v>
      </c>
      <c r="C105" s="125" t="s">
        <v>11</v>
      </c>
      <c r="D105" s="125" t="s">
        <v>29</v>
      </c>
      <c r="E105" s="125" t="s">
        <v>13</v>
      </c>
      <c r="F105" s="125" t="s">
        <v>6</v>
      </c>
      <c r="G105" s="125" t="s">
        <v>92</v>
      </c>
      <c r="H105" s="125" t="s">
        <v>98</v>
      </c>
      <c r="I105" s="125" t="s">
        <v>99</v>
      </c>
      <c r="J105" s="125" t="s">
        <v>165</v>
      </c>
      <c r="K105" s="125" t="s">
        <v>102</v>
      </c>
      <c r="L105" s="125" t="s">
        <v>14</v>
      </c>
      <c r="M105" s="125">
        <v>1</v>
      </c>
      <c r="N105" s="125">
        <v>1</v>
      </c>
      <c r="O105" s="125">
        <v>2</v>
      </c>
      <c r="P105" s="125">
        <v>2</v>
      </c>
      <c r="Q105" s="125">
        <v>1</v>
      </c>
      <c r="R105" s="125">
        <v>2</v>
      </c>
      <c r="S105" s="125" t="s">
        <v>19</v>
      </c>
      <c r="T105" s="125" t="s">
        <v>139</v>
      </c>
      <c r="U105" s="125" t="s">
        <v>140</v>
      </c>
    </row>
    <row r="106" spans="1:21" x14ac:dyDescent="0.25">
      <c r="A106" s="75">
        <v>105</v>
      </c>
      <c r="B106" s="125" t="s">
        <v>60</v>
      </c>
      <c r="C106" s="125" t="s">
        <v>11</v>
      </c>
      <c r="D106" s="125" t="s">
        <v>12</v>
      </c>
      <c r="E106" s="125" t="s">
        <v>13</v>
      </c>
      <c r="F106" s="125" t="s">
        <v>6</v>
      </c>
      <c r="G106" s="125" t="s">
        <v>21</v>
      </c>
      <c r="H106" s="125" t="s">
        <v>98</v>
      </c>
      <c r="I106" s="125" t="s">
        <v>99</v>
      </c>
      <c r="J106" s="125" t="s">
        <v>165</v>
      </c>
      <c r="K106" s="125" t="s">
        <v>102</v>
      </c>
      <c r="L106" s="125" t="s">
        <v>19</v>
      </c>
      <c r="M106" s="125">
        <v>2</v>
      </c>
      <c r="N106" s="125">
        <v>2</v>
      </c>
      <c r="O106" s="125">
        <v>1</v>
      </c>
      <c r="P106" s="125">
        <v>1</v>
      </c>
      <c r="Q106" s="125">
        <v>1</v>
      </c>
      <c r="R106" s="125">
        <v>2</v>
      </c>
      <c r="S106" s="125" t="s">
        <v>19</v>
      </c>
      <c r="T106" s="125" t="s">
        <v>139</v>
      </c>
      <c r="U106" s="125" t="s">
        <v>140</v>
      </c>
    </row>
    <row r="107" spans="1:21" x14ac:dyDescent="0.25">
      <c r="A107" s="75">
        <v>106</v>
      </c>
      <c r="B107" s="125" t="s">
        <v>10</v>
      </c>
      <c r="C107" s="125" t="s">
        <v>11</v>
      </c>
      <c r="D107" s="125" t="s">
        <v>12</v>
      </c>
      <c r="E107" s="125" t="s">
        <v>17</v>
      </c>
      <c r="F107" s="125" t="s">
        <v>6</v>
      </c>
      <c r="G107" s="125" t="s">
        <v>21</v>
      </c>
      <c r="H107" s="125" t="s">
        <v>98</v>
      </c>
      <c r="I107" s="125" t="s">
        <v>99</v>
      </c>
      <c r="J107" s="125" t="s">
        <v>165</v>
      </c>
      <c r="K107" s="125" t="s">
        <v>102</v>
      </c>
      <c r="L107" s="125" t="s">
        <v>14</v>
      </c>
      <c r="M107" s="125">
        <v>1</v>
      </c>
      <c r="N107" s="125">
        <v>2</v>
      </c>
      <c r="O107" s="125">
        <v>1</v>
      </c>
      <c r="P107" s="125">
        <v>2</v>
      </c>
      <c r="Q107" s="125">
        <v>1</v>
      </c>
      <c r="R107" s="125">
        <v>2</v>
      </c>
      <c r="S107" s="125" t="s">
        <v>19</v>
      </c>
      <c r="T107" s="125" t="s">
        <v>139</v>
      </c>
      <c r="U107" s="125" t="s">
        <v>140</v>
      </c>
    </row>
    <row r="108" spans="1:21" x14ac:dyDescent="0.25">
      <c r="A108" s="75">
        <v>107</v>
      </c>
      <c r="B108" s="125" t="s">
        <v>10</v>
      </c>
      <c r="C108" s="125" t="s">
        <v>11</v>
      </c>
      <c r="D108" s="125" t="s">
        <v>23</v>
      </c>
      <c r="E108" s="125" t="s">
        <v>17</v>
      </c>
      <c r="F108" s="125" t="s">
        <v>6</v>
      </c>
      <c r="G108" s="125" t="s">
        <v>5</v>
      </c>
      <c r="H108" s="125" t="s">
        <v>98</v>
      </c>
      <c r="I108" s="125" t="s">
        <v>99</v>
      </c>
      <c r="J108" s="125" t="s">
        <v>165</v>
      </c>
      <c r="K108" s="125" t="s">
        <v>102</v>
      </c>
      <c r="L108" s="125" t="s">
        <v>14</v>
      </c>
      <c r="M108" s="125">
        <v>1</v>
      </c>
      <c r="N108" s="125">
        <v>1</v>
      </c>
      <c r="O108" s="125">
        <v>1</v>
      </c>
      <c r="P108" s="125">
        <v>1</v>
      </c>
      <c r="Q108" s="125">
        <v>1</v>
      </c>
      <c r="R108" s="125">
        <v>2</v>
      </c>
      <c r="S108" s="125" t="s">
        <v>19</v>
      </c>
      <c r="T108" s="125" t="s">
        <v>136</v>
      </c>
      <c r="U108" s="125" t="s">
        <v>137</v>
      </c>
    </row>
    <row r="109" spans="1:21" x14ac:dyDescent="0.25">
      <c r="A109" s="75">
        <v>108</v>
      </c>
      <c r="B109" s="125" t="s">
        <v>10</v>
      </c>
      <c r="C109" s="125" t="s">
        <v>11</v>
      </c>
      <c r="D109" s="125" t="s">
        <v>12</v>
      </c>
      <c r="E109" s="125" t="s">
        <v>17</v>
      </c>
      <c r="F109" s="125" t="s">
        <v>6</v>
      </c>
      <c r="G109" s="125" t="s">
        <v>130</v>
      </c>
      <c r="H109" s="125" t="s">
        <v>98</v>
      </c>
      <c r="I109" s="125" t="s">
        <v>99</v>
      </c>
      <c r="J109" s="125" t="s">
        <v>165</v>
      </c>
      <c r="K109" s="125" t="s">
        <v>102</v>
      </c>
      <c r="L109" s="125" t="s">
        <v>19</v>
      </c>
      <c r="M109" s="125">
        <v>1</v>
      </c>
      <c r="N109" s="125">
        <v>1</v>
      </c>
      <c r="O109" s="125">
        <v>1</v>
      </c>
      <c r="P109" s="125">
        <v>1</v>
      </c>
      <c r="Q109" s="125">
        <v>1</v>
      </c>
      <c r="R109" s="125">
        <v>1</v>
      </c>
      <c r="S109" s="125" t="s">
        <v>19</v>
      </c>
      <c r="T109" s="125" t="s">
        <v>136</v>
      </c>
      <c r="U109" s="125" t="s">
        <v>137</v>
      </c>
    </row>
    <row r="110" spans="1:21" x14ac:dyDescent="0.25">
      <c r="A110" s="75">
        <v>109</v>
      </c>
      <c r="B110" s="125" t="s">
        <v>20</v>
      </c>
      <c r="C110" s="125" t="s">
        <v>11</v>
      </c>
      <c r="D110" s="125" t="s">
        <v>12</v>
      </c>
      <c r="E110" s="125" t="s">
        <v>17</v>
      </c>
      <c r="F110" s="125" t="s">
        <v>6</v>
      </c>
      <c r="G110" s="125" t="s">
        <v>92</v>
      </c>
      <c r="H110" s="125" t="s">
        <v>98</v>
      </c>
      <c r="I110" s="125" t="s">
        <v>99</v>
      </c>
      <c r="J110" s="125" t="s">
        <v>165</v>
      </c>
      <c r="K110" s="125" t="s">
        <v>102</v>
      </c>
      <c r="L110" s="125" t="s">
        <v>14</v>
      </c>
      <c r="M110" s="125">
        <v>1</v>
      </c>
      <c r="N110" s="125">
        <v>1</v>
      </c>
      <c r="O110" s="125">
        <v>1</v>
      </c>
      <c r="P110" s="125">
        <v>1</v>
      </c>
      <c r="Q110" s="125">
        <v>1</v>
      </c>
      <c r="R110" s="125">
        <v>1</v>
      </c>
      <c r="S110" s="125" t="s">
        <v>19</v>
      </c>
      <c r="T110" s="125" t="s">
        <v>139</v>
      </c>
      <c r="U110" s="125" t="s">
        <v>137</v>
      </c>
    </row>
    <row r="111" spans="1:21" x14ac:dyDescent="0.25">
      <c r="A111" s="75">
        <v>110</v>
      </c>
      <c r="B111" s="125" t="s">
        <v>166</v>
      </c>
      <c r="C111" s="125" t="s">
        <v>26</v>
      </c>
      <c r="D111" s="125" t="s">
        <v>12</v>
      </c>
      <c r="E111" s="125" t="s">
        <v>13</v>
      </c>
      <c r="F111" s="125" t="s">
        <v>6</v>
      </c>
      <c r="G111" s="125" t="s">
        <v>130</v>
      </c>
      <c r="H111" s="125" t="s">
        <v>98</v>
      </c>
      <c r="I111" s="125" t="s">
        <v>99</v>
      </c>
      <c r="J111" s="125" t="s">
        <v>165</v>
      </c>
      <c r="K111" s="125" t="s">
        <v>102</v>
      </c>
      <c r="L111" s="125" t="s">
        <v>19</v>
      </c>
      <c r="M111" s="125">
        <v>1</v>
      </c>
      <c r="N111" s="125">
        <v>1</v>
      </c>
      <c r="O111" s="125">
        <v>1</v>
      </c>
      <c r="P111" s="125">
        <v>1</v>
      </c>
      <c r="Q111" s="125">
        <v>1</v>
      </c>
      <c r="R111" s="125">
        <v>1</v>
      </c>
      <c r="S111" s="125" t="s">
        <v>19</v>
      </c>
      <c r="T111" s="125" t="s">
        <v>136</v>
      </c>
      <c r="U111" s="125" t="s">
        <v>137</v>
      </c>
    </row>
    <row r="112" spans="1:21" x14ac:dyDescent="0.25">
      <c r="A112" s="75">
        <v>111</v>
      </c>
      <c r="B112" s="125" t="s">
        <v>30</v>
      </c>
      <c r="C112" s="125" t="s">
        <v>26</v>
      </c>
      <c r="D112" s="125" t="s">
        <v>12</v>
      </c>
      <c r="E112" s="125" t="s">
        <v>17</v>
      </c>
      <c r="F112" s="125" t="s">
        <v>6</v>
      </c>
      <c r="G112" s="125" t="s">
        <v>130</v>
      </c>
      <c r="H112" s="125" t="s">
        <v>98</v>
      </c>
      <c r="I112" s="125" t="s">
        <v>99</v>
      </c>
      <c r="J112" s="125" t="s">
        <v>165</v>
      </c>
      <c r="K112" s="125" t="s">
        <v>102</v>
      </c>
      <c r="L112" s="125" t="s">
        <v>19</v>
      </c>
      <c r="M112" s="125">
        <v>1</v>
      </c>
      <c r="N112" s="125">
        <v>1</v>
      </c>
      <c r="O112" s="125">
        <v>1</v>
      </c>
      <c r="P112" s="125">
        <v>1</v>
      </c>
      <c r="Q112" s="125">
        <v>1</v>
      </c>
      <c r="R112" s="125">
        <v>1</v>
      </c>
      <c r="S112" s="125" t="s">
        <v>19</v>
      </c>
      <c r="T112" s="125" t="s">
        <v>136</v>
      </c>
      <c r="U112" s="125" t="s">
        <v>137</v>
      </c>
    </row>
    <row r="113" spans="1:21" x14ac:dyDescent="0.25">
      <c r="A113" s="75">
        <v>112</v>
      </c>
      <c r="B113" s="125" t="s">
        <v>22</v>
      </c>
      <c r="C113" s="125" t="s">
        <v>11</v>
      </c>
      <c r="D113" s="125" t="s">
        <v>23</v>
      </c>
      <c r="E113" s="125" t="s">
        <v>13</v>
      </c>
      <c r="F113" s="125" t="s">
        <v>6</v>
      </c>
      <c r="G113" s="125" t="s">
        <v>130</v>
      </c>
      <c r="H113" s="125" t="s">
        <v>98</v>
      </c>
      <c r="I113" s="125" t="s">
        <v>99</v>
      </c>
      <c r="J113" s="125" t="s">
        <v>165</v>
      </c>
      <c r="K113" s="125" t="s">
        <v>102</v>
      </c>
      <c r="L113" s="125" t="s">
        <v>19</v>
      </c>
      <c r="M113" s="125">
        <v>1</v>
      </c>
      <c r="N113" s="125">
        <v>1</v>
      </c>
      <c r="O113" s="125">
        <v>1</v>
      </c>
      <c r="P113" s="125">
        <v>1</v>
      </c>
      <c r="Q113" s="125">
        <v>1</v>
      </c>
      <c r="R113" s="125">
        <v>1</v>
      </c>
      <c r="S113" s="125" t="s">
        <v>19</v>
      </c>
      <c r="T113" s="125" t="s">
        <v>139</v>
      </c>
      <c r="U113" s="125" t="s">
        <v>137</v>
      </c>
    </row>
    <row r="114" spans="1:21" x14ac:dyDescent="0.25">
      <c r="A114" s="75">
        <v>113</v>
      </c>
      <c r="B114" s="125" t="s">
        <v>10</v>
      </c>
      <c r="C114" s="125" t="s">
        <v>11</v>
      </c>
      <c r="D114" s="125" t="s">
        <v>12</v>
      </c>
      <c r="E114" s="125" t="s">
        <v>17</v>
      </c>
      <c r="F114" s="125" t="s">
        <v>4</v>
      </c>
      <c r="G114" s="125" t="s">
        <v>18</v>
      </c>
      <c r="H114" s="125" t="s">
        <v>98</v>
      </c>
      <c r="I114" s="125" t="s">
        <v>99</v>
      </c>
      <c r="J114" s="125" t="s">
        <v>165</v>
      </c>
      <c r="K114" s="125" t="s">
        <v>102</v>
      </c>
      <c r="L114" s="125" t="s">
        <v>14</v>
      </c>
      <c r="M114" s="125">
        <v>1</v>
      </c>
      <c r="N114" s="125">
        <v>1</v>
      </c>
      <c r="O114" s="125">
        <v>1</v>
      </c>
      <c r="P114" s="125">
        <v>1</v>
      </c>
      <c r="Q114" s="125">
        <v>1</v>
      </c>
      <c r="R114" s="125">
        <v>1</v>
      </c>
      <c r="S114" s="125" t="s">
        <v>19</v>
      </c>
      <c r="T114" s="125" t="s">
        <v>139</v>
      </c>
      <c r="U114" s="125" t="s">
        <v>137</v>
      </c>
    </row>
    <row r="115" spans="1:21" x14ac:dyDescent="0.25">
      <c r="A115" s="75">
        <v>114</v>
      </c>
      <c r="B115" s="125" t="s">
        <v>166</v>
      </c>
      <c r="C115" s="125" t="s">
        <v>26</v>
      </c>
      <c r="D115" s="125" t="s">
        <v>131</v>
      </c>
      <c r="E115" s="125" t="s">
        <v>17</v>
      </c>
      <c r="F115" s="125" t="s">
        <v>4</v>
      </c>
      <c r="G115" s="125" t="s">
        <v>21</v>
      </c>
      <c r="H115" s="125" t="s">
        <v>98</v>
      </c>
      <c r="I115" s="125" t="s">
        <v>99</v>
      </c>
      <c r="J115" s="125" t="s">
        <v>165</v>
      </c>
      <c r="K115" s="125" t="s">
        <v>133</v>
      </c>
      <c r="L115" s="125" t="s">
        <v>14</v>
      </c>
      <c r="M115" s="125">
        <v>1</v>
      </c>
      <c r="N115" s="125">
        <v>1</v>
      </c>
      <c r="O115" s="125">
        <v>1</v>
      </c>
      <c r="P115" s="125">
        <v>1</v>
      </c>
      <c r="Q115" s="125">
        <v>1</v>
      </c>
      <c r="R115" s="125">
        <v>3</v>
      </c>
      <c r="S115" s="125" t="s">
        <v>19</v>
      </c>
      <c r="T115" s="125" t="s">
        <v>139</v>
      </c>
      <c r="U115" s="125" t="s">
        <v>137</v>
      </c>
    </row>
    <row r="116" spans="1:21" x14ac:dyDescent="0.25">
      <c r="A116" s="75">
        <v>115</v>
      </c>
      <c r="B116" s="125" t="s">
        <v>20</v>
      </c>
      <c r="C116" s="125" t="s">
        <v>11</v>
      </c>
      <c r="D116" s="125" t="s">
        <v>29</v>
      </c>
      <c r="E116" s="125" t="s">
        <v>17</v>
      </c>
      <c r="F116" s="125" t="s">
        <v>4</v>
      </c>
      <c r="G116" s="125" t="s">
        <v>167</v>
      </c>
      <c r="H116" s="125" t="s">
        <v>98</v>
      </c>
      <c r="I116" s="125" t="s">
        <v>99</v>
      </c>
      <c r="J116" s="125" t="s">
        <v>165</v>
      </c>
      <c r="K116" s="125" t="s">
        <v>102</v>
      </c>
      <c r="L116" s="125" t="s">
        <v>19</v>
      </c>
      <c r="M116" s="125">
        <v>1</v>
      </c>
      <c r="N116" s="125">
        <v>2</v>
      </c>
      <c r="O116" s="125">
        <v>2</v>
      </c>
      <c r="P116" s="125">
        <v>1</v>
      </c>
      <c r="Q116" s="125">
        <v>1</v>
      </c>
      <c r="R116" s="125">
        <v>2</v>
      </c>
      <c r="S116" s="125" t="s">
        <v>19</v>
      </c>
      <c r="T116" s="125" t="s">
        <v>138</v>
      </c>
      <c r="U116" s="125" t="s">
        <v>137</v>
      </c>
    </row>
    <row r="117" spans="1:21" x14ac:dyDescent="0.25">
      <c r="A117" s="75">
        <v>116</v>
      </c>
      <c r="B117" s="125" t="s">
        <v>22</v>
      </c>
      <c r="C117" s="125" t="s">
        <v>11</v>
      </c>
      <c r="D117" s="125" t="s">
        <v>22</v>
      </c>
      <c r="E117" s="125" t="s">
        <v>17</v>
      </c>
      <c r="F117" s="125" t="s">
        <v>4</v>
      </c>
      <c r="G117" s="125" t="s">
        <v>18</v>
      </c>
      <c r="H117" s="125" t="s">
        <v>98</v>
      </c>
      <c r="I117" s="125" t="s">
        <v>99</v>
      </c>
      <c r="J117" s="125" t="s">
        <v>165</v>
      </c>
      <c r="K117" s="125" t="s">
        <v>102</v>
      </c>
      <c r="L117" s="125" t="s">
        <v>19</v>
      </c>
      <c r="M117" s="125">
        <v>1</v>
      </c>
      <c r="N117" s="125">
        <v>1</v>
      </c>
      <c r="O117" s="125">
        <v>3</v>
      </c>
      <c r="P117" s="125">
        <v>1</v>
      </c>
      <c r="Q117" s="125">
        <v>1</v>
      </c>
      <c r="R117" s="125">
        <v>1</v>
      </c>
      <c r="S117" s="125" t="s">
        <v>19</v>
      </c>
      <c r="T117" s="125" t="s">
        <v>139</v>
      </c>
      <c r="U117" s="125" t="s">
        <v>137</v>
      </c>
    </row>
    <row r="118" spans="1:21" x14ac:dyDescent="0.25">
      <c r="A118" s="75">
        <v>117</v>
      </c>
      <c r="B118" s="125" t="s">
        <v>60</v>
      </c>
      <c r="C118" s="125" t="s">
        <v>11</v>
      </c>
      <c r="D118" s="125" t="s">
        <v>12</v>
      </c>
      <c r="E118" s="125" t="s">
        <v>13</v>
      </c>
      <c r="F118" s="125" t="s">
        <v>4</v>
      </c>
      <c r="G118" s="125" t="s">
        <v>5</v>
      </c>
      <c r="H118" s="125" t="s">
        <v>98</v>
      </c>
      <c r="I118" s="125" t="s">
        <v>99</v>
      </c>
      <c r="J118" s="125" t="s">
        <v>165</v>
      </c>
      <c r="K118" s="125" t="s">
        <v>102</v>
      </c>
      <c r="L118" s="125" t="s">
        <v>19</v>
      </c>
      <c r="M118" s="125">
        <v>1</v>
      </c>
      <c r="N118" s="125">
        <v>1</v>
      </c>
      <c r="O118" s="125">
        <v>1</v>
      </c>
      <c r="P118" s="125">
        <v>1</v>
      </c>
      <c r="Q118" s="125">
        <v>1</v>
      </c>
      <c r="R118" s="125">
        <v>3</v>
      </c>
      <c r="S118" s="125" t="s">
        <v>19</v>
      </c>
      <c r="T118" s="125" t="s">
        <v>139</v>
      </c>
      <c r="U118" s="125" t="s">
        <v>137</v>
      </c>
    </row>
    <row r="119" spans="1:21" x14ac:dyDescent="0.25">
      <c r="A119" s="75">
        <v>118</v>
      </c>
      <c r="B119" s="125" t="s">
        <v>166</v>
      </c>
      <c r="C119" s="125" t="s">
        <v>11</v>
      </c>
      <c r="D119" s="125" t="s">
        <v>16</v>
      </c>
      <c r="E119" s="125" t="s">
        <v>13</v>
      </c>
      <c r="F119" s="125" t="s">
        <v>4</v>
      </c>
      <c r="G119" s="125" t="s">
        <v>35</v>
      </c>
      <c r="H119" s="125" t="s">
        <v>98</v>
      </c>
      <c r="I119" s="125" t="s">
        <v>99</v>
      </c>
      <c r="J119" s="125" t="s">
        <v>165</v>
      </c>
      <c r="K119" s="125" t="s">
        <v>102</v>
      </c>
      <c r="L119" s="125" t="s">
        <v>19</v>
      </c>
      <c r="M119" s="125">
        <v>1</v>
      </c>
      <c r="N119" s="125">
        <v>2</v>
      </c>
      <c r="O119" s="125">
        <v>1</v>
      </c>
      <c r="P119" s="125">
        <v>1</v>
      </c>
      <c r="Q119" s="125">
        <v>1</v>
      </c>
      <c r="R119" s="125">
        <v>1</v>
      </c>
      <c r="S119" s="125" t="s">
        <v>19</v>
      </c>
      <c r="T119" s="125" t="s">
        <v>139</v>
      </c>
      <c r="U119" s="125" t="s">
        <v>137</v>
      </c>
    </row>
    <row r="120" spans="1:21" x14ac:dyDescent="0.25">
      <c r="A120" s="75">
        <v>119</v>
      </c>
      <c r="B120" s="125" t="s">
        <v>166</v>
      </c>
      <c r="C120" s="125" t="s">
        <v>26</v>
      </c>
      <c r="D120" s="125" t="s">
        <v>12</v>
      </c>
      <c r="E120" s="125" t="s">
        <v>13</v>
      </c>
      <c r="F120" s="125" t="s">
        <v>4</v>
      </c>
      <c r="G120" s="125" t="s">
        <v>21</v>
      </c>
      <c r="H120" s="125" t="s">
        <v>98</v>
      </c>
      <c r="I120" s="125" t="s">
        <v>99</v>
      </c>
      <c r="J120" s="125" t="s">
        <v>165</v>
      </c>
      <c r="K120" s="125" t="s">
        <v>102</v>
      </c>
      <c r="L120" s="125" t="s">
        <v>19</v>
      </c>
      <c r="M120" s="125">
        <v>1</v>
      </c>
      <c r="N120" s="125">
        <v>2</v>
      </c>
      <c r="O120" s="125">
        <v>1</v>
      </c>
      <c r="P120" s="125">
        <v>1</v>
      </c>
      <c r="Q120" s="125">
        <v>1</v>
      </c>
      <c r="R120" s="125">
        <v>1</v>
      </c>
      <c r="S120" s="125" t="s">
        <v>19</v>
      </c>
      <c r="T120" s="125" t="s">
        <v>139</v>
      </c>
      <c r="U120" s="125" t="s">
        <v>137</v>
      </c>
    </row>
    <row r="121" spans="1:21" x14ac:dyDescent="0.25">
      <c r="A121" s="75">
        <v>120</v>
      </c>
      <c r="B121" s="125" t="s">
        <v>30</v>
      </c>
      <c r="C121" s="125" t="s">
        <v>26</v>
      </c>
      <c r="D121" s="125" t="s">
        <v>29</v>
      </c>
      <c r="E121" s="125" t="s">
        <v>17</v>
      </c>
      <c r="F121" s="125" t="s">
        <v>4</v>
      </c>
      <c r="G121" s="125" t="s">
        <v>21</v>
      </c>
      <c r="H121" s="125" t="s">
        <v>101</v>
      </c>
      <c r="I121" s="125" t="s">
        <v>119</v>
      </c>
      <c r="J121" s="125" t="s">
        <v>165</v>
      </c>
      <c r="K121" s="125" t="s">
        <v>100</v>
      </c>
      <c r="L121" s="125" t="s">
        <v>14</v>
      </c>
      <c r="M121" s="125">
        <v>1</v>
      </c>
      <c r="N121" s="125">
        <v>1</v>
      </c>
      <c r="O121" s="125">
        <v>1</v>
      </c>
      <c r="P121" s="125">
        <v>1</v>
      </c>
      <c r="Q121" s="125">
        <v>1</v>
      </c>
      <c r="R121" s="125">
        <v>1</v>
      </c>
      <c r="S121" s="125" t="s">
        <v>19</v>
      </c>
      <c r="T121" s="125" t="s">
        <v>139</v>
      </c>
      <c r="U121" s="125" t="s">
        <v>137</v>
      </c>
    </row>
    <row r="122" spans="1:21" x14ac:dyDescent="0.25">
      <c r="A122" s="75">
        <v>121</v>
      </c>
      <c r="B122" s="125" t="s">
        <v>30</v>
      </c>
      <c r="C122" s="125" t="s">
        <v>26</v>
      </c>
      <c r="D122" s="125" t="s">
        <v>12</v>
      </c>
      <c r="E122" s="125" t="s">
        <v>13</v>
      </c>
      <c r="F122" s="125" t="s">
        <v>4</v>
      </c>
      <c r="G122" s="125" t="s">
        <v>21</v>
      </c>
      <c r="H122" s="125" t="s">
        <v>98</v>
      </c>
      <c r="I122" s="125" t="s">
        <v>99</v>
      </c>
      <c r="J122" s="125" t="s">
        <v>165</v>
      </c>
      <c r="K122" s="125" t="s">
        <v>102</v>
      </c>
      <c r="L122" s="125" t="s">
        <v>19</v>
      </c>
      <c r="M122" s="125">
        <v>1</v>
      </c>
      <c r="N122" s="125">
        <v>1</v>
      </c>
      <c r="O122" s="125">
        <v>1</v>
      </c>
      <c r="P122" s="125">
        <v>1</v>
      </c>
      <c r="Q122" s="125">
        <v>1</v>
      </c>
      <c r="R122" s="125">
        <v>1</v>
      </c>
      <c r="S122" s="125" t="s">
        <v>19</v>
      </c>
      <c r="T122" s="125" t="s">
        <v>139</v>
      </c>
      <c r="U122" s="125" t="s">
        <v>137</v>
      </c>
    </row>
    <row r="123" spans="1:21" x14ac:dyDescent="0.25">
      <c r="A123" s="75">
        <v>122</v>
      </c>
      <c r="B123" s="125" t="s">
        <v>20</v>
      </c>
      <c r="C123" s="125" t="s">
        <v>11</v>
      </c>
      <c r="D123" s="125" t="s">
        <v>29</v>
      </c>
      <c r="E123" s="125" t="s">
        <v>13</v>
      </c>
      <c r="F123" s="125" t="s">
        <v>4</v>
      </c>
      <c r="G123" s="125" t="s">
        <v>21</v>
      </c>
      <c r="H123" s="125" t="s">
        <v>98</v>
      </c>
      <c r="I123" s="125" t="s">
        <v>99</v>
      </c>
      <c r="J123" s="125" t="s">
        <v>165</v>
      </c>
      <c r="K123" s="125" t="s">
        <v>102</v>
      </c>
      <c r="L123" s="125" t="s">
        <v>14</v>
      </c>
      <c r="M123" s="125">
        <v>1</v>
      </c>
      <c r="N123" s="125">
        <v>1</v>
      </c>
      <c r="O123" s="125">
        <v>2</v>
      </c>
      <c r="P123" s="125">
        <v>1</v>
      </c>
      <c r="Q123" s="125">
        <v>1</v>
      </c>
      <c r="R123" s="125">
        <v>1</v>
      </c>
      <c r="S123" s="125" t="s">
        <v>19</v>
      </c>
      <c r="T123" s="125" t="s">
        <v>139</v>
      </c>
      <c r="U123" s="125" t="s">
        <v>137</v>
      </c>
    </row>
    <row r="124" spans="1:21" x14ac:dyDescent="0.25">
      <c r="A124" s="75">
        <v>123</v>
      </c>
      <c r="B124" s="125" t="s">
        <v>166</v>
      </c>
      <c r="C124" s="125" t="s">
        <v>26</v>
      </c>
      <c r="D124" s="125" t="s">
        <v>12</v>
      </c>
      <c r="E124" s="125" t="s">
        <v>13</v>
      </c>
      <c r="F124" s="125" t="s">
        <v>4</v>
      </c>
      <c r="G124" s="125" t="s">
        <v>21</v>
      </c>
      <c r="H124" s="125" t="s">
        <v>98</v>
      </c>
      <c r="I124" s="125" t="s">
        <v>99</v>
      </c>
      <c r="J124" s="125" t="s">
        <v>165</v>
      </c>
      <c r="K124" s="125" t="s">
        <v>102</v>
      </c>
      <c r="L124" s="125" t="s">
        <v>19</v>
      </c>
      <c r="M124" s="125">
        <v>1</v>
      </c>
      <c r="N124" s="125">
        <v>1</v>
      </c>
      <c r="O124" s="125">
        <v>1</v>
      </c>
      <c r="P124" s="125">
        <v>1</v>
      </c>
      <c r="Q124" s="125">
        <v>1</v>
      </c>
      <c r="R124" s="125">
        <v>1</v>
      </c>
      <c r="S124" s="125" t="s">
        <v>19</v>
      </c>
      <c r="T124" s="125" t="s">
        <v>136</v>
      </c>
      <c r="U124" s="125" t="s">
        <v>137</v>
      </c>
    </row>
    <row r="125" spans="1:21" x14ac:dyDescent="0.25">
      <c r="A125" s="75">
        <v>124</v>
      </c>
      <c r="B125" s="125" t="s">
        <v>166</v>
      </c>
      <c r="C125" s="125" t="s">
        <v>26</v>
      </c>
      <c r="D125" s="125" t="s">
        <v>12</v>
      </c>
      <c r="E125" s="125" t="s">
        <v>17</v>
      </c>
      <c r="F125" s="125" t="s">
        <v>4</v>
      </c>
      <c r="G125" s="125" t="s">
        <v>18</v>
      </c>
      <c r="H125" s="125" t="s">
        <v>98</v>
      </c>
      <c r="I125" s="125" t="s">
        <v>99</v>
      </c>
      <c r="J125" s="125" t="s">
        <v>165</v>
      </c>
      <c r="K125" s="125" t="s">
        <v>102</v>
      </c>
      <c r="L125" s="125" t="s">
        <v>19</v>
      </c>
      <c r="M125" s="125">
        <v>1</v>
      </c>
      <c r="N125" s="125">
        <v>1</v>
      </c>
      <c r="O125" s="125">
        <v>1</v>
      </c>
      <c r="P125" s="125">
        <v>1</v>
      </c>
      <c r="Q125" s="125">
        <v>1</v>
      </c>
      <c r="R125" s="125">
        <v>2</v>
      </c>
      <c r="S125" s="125" t="s">
        <v>19</v>
      </c>
      <c r="T125" s="125" t="s">
        <v>138</v>
      </c>
      <c r="U125" s="125" t="s">
        <v>137</v>
      </c>
    </row>
    <row r="126" spans="1:21" x14ac:dyDescent="0.25">
      <c r="A126" s="75">
        <v>125</v>
      </c>
      <c r="B126" s="125" t="s">
        <v>30</v>
      </c>
      <c r="C126" s="125" t="s">
        <v>26</v>
      </c>
      <c r="D126" s="125" t="s">
        <v>12</v>
      </c>
      <c r="E126" s="125" t="s">
        <v>17</v>
      </c>
      <c r="F126" s="125" t="s">
        <v>4</v>
      </c>
      <c r="G126" s="125" t="s">
        <v>21</v>
      </c>
      <c r="H126" s="125" t="s">
        <v>98</v>
      </c>
      <c r="I126" s="125" t="s">
        <v>99</v>
      </c>
      <c r="J126" s="125" t="s">
        <v>179</v>
      </c>
      <c r="K126" s="125" t="s">
        <v>102</v>
      </c>
      <c r="L126" s="125" t="s">
        <v>19</v>
      </c>
      <c r="M126" s="125">
        <v>1</v>
      </c>
      <c r="N126" s="125">
        <v>1</v>
      </c>
      <c r="O126" s="125">
        <v>1</v>
      </c>
      <c r="P126" s="125">
        <v>1</v>
      </c>
      <c r="Q126" s="125">
        <v>1</v>
      </c>
      <c r="R126" s="125">
        <v>1</v>
      </c>
      <c r="S126" s="125" t="s">
        <v>19</v>
      </c>
      <c r="T126" s="125" t="s">
        <v>139</v>
      </c>
      <c r="U126" s="125" t="s">
        <v>137</v>
      </c>
    </row>
    <row r="127" spans="1:21" x14ac:dyDescent="0.25">
      <c r="A127" s="75">
        <v>126</v>
      </c>
      <c r="B127" s="125" t="s">
        <v>10</v>
      </c>
      <c r="C127" s="125" t="s">
        <v>11</v>
      </c>
      <c r="D127" s="125" t="s">
        <v>12</v>
      </c>
      <c r="E127" s="125" t="s">
        <v>17</v>
      </c>
      <c r="F127" s="125" t="s">
        <v>4</v>
      </c>
      <c r="G127" s="125" t="s">
        <v>5</v>
      </c>
      <c r="H127" s="125" t="s">
        <v>98</v>
      </c>
      <c r="I127" s="125" t="s">
        <v>99</v>
      </c>
      <c r="J127" s="125" t="s">
        <v>180</v>
      </c>
      <c r="K127" s="125" t="s">
        <v>102</v>
      </c>
      <c r="L127" s="125" t="s">
        <v>14</v>
      </c>
      <c r="M127" s="125">
        <v>2</v>
      </c>
      <c r="N127" s="125">
        <v>2</v>
      </c>
      <c r="O127" s="125">
        <v>1</v>
      </c>
      <c r="P127" s="125">
        <v>1</v>
      </c>
      <c r="Q127" s="125">
        <v>1</v>
      </c>
      <c r="R127" s="125">
        <v>2</v>
      </c>
      <c r="S127" s="125" t="s">
        <v>19</v>
      </c>
      <c r="T127" s="125" t="s">
        <v>138</v>
      </c>
      <c r="U127" s="125" t="s">
        <v>137</v>
      </c>
    </row>
    <row r="128" spans="1:21" x14ac:dyDescent="0.25">
      <c r="A128" s="75">
        <v>127</v>
      </c>
      <c r="B128" s="125" t="s">
        <v>166</v>
      </c>
      <c r="C128" s="125" t="s">
        <v>26</v>
      </c>
      <c r="D128" s="125" t="s">
        <v>16</v>
      </c>
      <c r="E128" s="125" t="s">
        <v>13</v>
      </c>
      <c r="F128" s="125" t="s">
        <v>4</v>
      </c>
      <c r="G128" s="125" t="s">
        <v>21</v>
      </c>
      <c r="H128" s="125" t="s">
        <v>98</v>
      </c>
      <c r="I128" s="125" t="s">
        <v>99</v>
      </c>
      <c r="J128" s="125" t="s">
        <v>165</v>
      </c>
      <c r="K128" s="125" t="s">
        <v>102</v>
      </c>
      <c r="L128" s="125" t="s">
        <v>14</v>
      </c>
      <c r="M128" s="125">
        <v>1</v>
      </c>
      <c r="N128" s="125">
        <v>1</v>
      </c>
      <c r="O128" s="125">
        <v>1</v>
      </c>
      <c r="P128" s="125">
        <v>1</v>
      </c>
      <c r="Q128" s="125">
        <v>1</v>
      </c>
      <c r="R128" s="125">
        <v>1</v>
      </c>
      <c r="S128" s="125" t="s">
        <v>19</v>
      </c>
      <c r="T128" s="125" t="s">
        <v>139</v>
      </c>
      <c r="U128" s="125" t="s">
        <v>137</v>
      </c>
    </row>
    <row r="129" spans="1:21" x14ac:dyDescent="0.25">
      <c r="A129" s="75">
        <v>128</v>
      </c>
      <c r="B129" s="125" t="s">
        <v>166</v>
      </c>
      <c r="C129" s="125" t="s">
        <v>26</v>
      </c>
      <c r="D129" s="125" t="s">
        <v>16</v>
      </c>
      <c r="E129" s="125" t="s">
        <v>13</v>
      </c>
      <c r="F129" s="125" t="s">
        <v>4</v>
      </c>
      <c r="G129" s="125" t="s">
        <v>24</v>
      </c>
      <c r="H129" s="125" t="s">
        <v>101</v>
      </c>
      <c r="I129" s="125" t="s">
        <v>168</v>
      </c>
      <c r="J129" s="125" t="s">
        <v>165</v>
      </c>
      <c r="K129" s="125" t="s">
        <v>100</v>
      </c>
      <c r="L129" s="125" t="s">
        <v>14</v>
      </c>
      <c r="M129" s="125">
        <v>1</v>
      </c>
      <c r="N129" s="125">
        <v>1</v>
      </c>
      <c r="O129" s="125">
        <v>1</v>
      </c>
      <c r="P129" s="125">
        <v>1</v>
      </c>
      <c r="Q129" s="125">
        <v>1</v>
      </c>
      <c r="R129" s="125">
        <v>2</v>
      </c>
      <c r="S129" s="125" t="s">
        <v>19</v>
      </c>
      <c r="T129" s="125" t="s">
        <v>139</v>
      </c>
      <c r="U129" s="125" t="s">
        <v>137</v>
      </c>
    </row>
    <row r="130" spans="1:21" x14ac:dyDescent="0.25">
      <c r="A130" s="75">
        <v>129</v>
      </c>
      <c r="B130" s="125" t="s">
        <v>166</v>
      </c>
      <c r="C130" s="125" t="s">
        <v>26</v>
      </c>
      <c r="D130" s="125" t="s">
        <v>16</v>
      </c>
      <c r="E130" s="125" t="s">
        <v>13</v>
      </c>
      <c r="F130" s="125" t="s">
        <v>4</v>
      </c>
      <c r="G130" s="125" t="s">
        <v>21</v>
      </c>
      <c r="H130" s="125" t="s">
        <v>98</v>
      </c>
      <c r="I130" s="125" t="s">
        <v>99</v>
      </c>
      <c r="J130" s="125" t="s">
        <v>165</v>
      </c>
      <c r="K130" s="125" t="s">
        <v>133</v>
      </c>
      <c r="L130" s="125" t="s">
        <v>19</v>
      </c>
      <c r="M130" s="125">
        <v>1</v>
      </c>
      <c r="N130" s="125">
        <v>2</v>
      </c>
      <c r="O130" s="125">
        <v>1</v>
      </c>
      <c r="P130" s="125">
        <v>1</v>
      </c>
      <c r="Q130" s="125">
        <v>1</v>
      </c>
      <c r="R130" s="125">
        <v>1</v>
      </c>
      <c r="S130" s="125" t="s">
        <v>19</v>
      </c>
      <c r="T130" s="125" t="s">
        <v>139</v>
      </c>
      <c r="U130" s="125" t="s">
        <v>137</v>
      </c>
    </row>
    <row r="131" spans="1:21" x14ac:dyDescent="0.25">
      <c r="A131" s="75">
        <v>130</v>
      </c>
      <c r="B131" s="125" t="s">
        <v>166</v>
      </c>
      <c r="C131" s="125" t="s">
        <v>26</v>
      </c>
      <c r="D131" s="125" t="s">
        <v>12</v>
      </c>
      <c r="E131" s="125" t="s">
        <v>17</v>
      </c>
      <c r="F131" s="125" t="s">
        <v>4</v>
      </c>
      <c r="G131" s="125" t="s">
        <v>167</v>
      </c>
      <c r="H131" s="125" t="s">
        <v>101</v>
      </c>
      <c r="I131" s="125" t="s">
        <v>161</v>
      </c>
      <c r="J131" s="125" t="s">
        <v>165</v>
      </c>
      <c r="K131" s="125" t="s">
        <v>100</v>
      </c>
      <c r="L131" s="125" t="s">
        <v>19</v>
      </c>
      <c r="M131" s="125">
        <v>1</v>
      </c>
      <c r="N131" s="125">
        <v>1</v>
      </c>
      <c r="O131" s="125">
        <v>1</v>
      </c>
      <c r="P131" s="125">
        <v>1</v>
      </c>
      <c r="Q131" s="125">
        <v>1</v>
      </c>
      <c r="R131" s="125">
        <v>2</v>
      </c>
      <c r="S131" s="125" t="s">
        <v>19</v>
      </c>
      <c r="T131" s="125" t="s">
        <v>139</v>
      </c>
      <c r="U131" s="125" t="s">
        <v>137</v>
      </c>
    </row>
    <row r="132" spans="1:21" x14ac:dyDescent="0.25">
      <c r="A132" s="75">
        <v>131</v>
      </c>
      <c r="B132" s="125" t="s">
        <v>60</v>
      </c>
      <c r="C132" s="125" t="s">
        <v>11</v>
      </c>
      <c r="D132" s="125" t="s">
        <v>12</v>
      </c>
      <c r="E132" s="125" t="s">
        <v>13</v>
      </c>
      <c r="F132" s="125" t="s">
        <v>4</v>
      </c>
      <c r="G132" s="125" t="s">
        <v>24</v>
      </c>
      <c r="H132" s="125" t="s">
        <v>98</v>
      </c>
      <c r="I132" s="125" t="s">
        <v>99</v>
      </c>
      <c r="J132" s="125" t="s">
        <v>165</v>
      </c>
      <c r="K132" s="125" t="s">
        <v>102</v>
      </c>
      <c r="L132" s="125" t="s">
        <v>19</v>
      </c>
      <c r="M132" s="125">
        <v>1</v>
      </c>
      <c r="N132" s="125">
        <v>1</v>
      </c>
      <c r="O132" s="125">
        <v>1</v>
      </c>
      <c r="P132" s="125">
        <v>1</v>
      </c>
      <c r="Q132" s="125">
        <v>1</v>
      </c>
      <c r="R132" s="125">
        <v>3</v>
      </c>
      <c r="S132" s="125" t="s">
        <v>19</v>
      </c>
      <c r="T132" s="125" t="s">
        <v>138</v>
      </c>
      <c r="U132" s="125" t="s">
        <v>137</v>
      </c>
    </row>
    <row r="133" spans="1:21" x14ac:dyDescent="0.25">
      <c r="A133" s="75">
        <v>132</v>
      </c>
      <c r="B133" s="125" t="s">
        <v>166</v>
      </c>
      <c r="C133" s="125" t="s">
        <v>26</v>
      </c>
      <c r="D133" s="125" t="s">
        <v>16</v>
      </c>
      <c r="E133" s="125" t="s">
        <v>13</v>
      </c>
      <c r="F133" s="125" t="s">
        <v>4</v>
      </c>
      <c r="G133" s="125" t="s">
        <v>35</v>
      </c>
      <c r="H133" s="125" t="s">
        <v>98</v>
      </c>
      <c r="I133" s="125" t="s">
        <v>99</v>
      </c>
      <c r="J133" s="125" t="s">
        <v>165</v>
      </c>
      <c r="K133" s="125" t="s">
        <v>102</v>
      </c>
      <c r="L133" s="125" t="s">
        <v>19</v>
      </c>
      <c r="M133" s="125">
        <v>1</v>
      </c>
      <c r="N133" s="125">
        <v>1</v>
      </c>
      <c r="O133" s="125">
        <v>1</v>
      </c>
      <c r="P133" s="125">
        <v>1</v>
      </c>
      <c r="Q133" s="125">
        <v>1</v>
      </c>
      <c r="R133" s="125">
        <v>1</v>
      </c>
      <c r="S133" s="125" t="s">
        <v>19</v>
      </c>
      <c r="T133" s="125" t="s">
        <v>138</v>
      </c>
      <c r="U133" s="125" t="s">
        <v>137</v>
      </c>
    </row>
    <row r="134" spans="1:21" x14ac:dyDescent="0.25">
      <c r="A134" s="75">
        <v>133</v>
      </c>
      <c r="B134" s="125" t="s">
        <v>10</v>
      </c>
      <c r="C134" s="125" t="s">
        <v>11</v>
      </c>
      <c r="D134" s="125" t="s">
        <v>12</v>
      </c>
      <c r="E134" s="125" t="s">
        <v>17</v>
      </c>
      <c r="F134" s="125" t="s">
        <v>4</v>
      </c>
      <c r="G134" s="125" t="s">
        <v>21</v>
      </c>
      <c r="H134" s="125" t="s">
        <v>98</v>
      </c>
      <c r="I134" s="125" t="s">
        <v>99</v>
      </c>
      <c r="J134" s="125" t="s">
        <v>165</v>
      </c>
      <c r="K134" s="125" t="s">
        <v>102</v>
      </c>
      <c r="L134" s="125" t="s">
        <v>14</v>
      </c>
      <c r="M134" s="125">
        <v>1</v>
      </c>
      <c r="N134" s="125">
        <v>1</v>
      </c>
      <c r="O134" s="125">
        <v>1</v>
      </c>
      <c r="P134" s="125">
        <v>1</v>
      </c>
      <c r="Q134" s="125">
        <v>1</v>
      </c>
      <c r="R134" s="125">
        <v>2</v>
      </c>
      <c r="S134" s="125" t="s">
        <v>19</v>
      </c>
      <c r="T134" s="125" t="s">
        <v>139</v>
      </c>
      <c r="U134" s="125" t="s">
        <v>137</v>
      </c>
    </row>
    <row r="135" spans="1:21" x14ac:dyDescent="0.25">
      <c r="A135" s="75">
        <v>134</v>
      </c>
      <c r="B135" s="125" t="s">
        <v>10</v>
      </c>
      <c r="C135" s="125" t="s">
        <v>11</v>
      </c>
      <c r="D135" s="125" t="s">
        <v>12</v>
      </c>
      <c r="E135" s="125" t="s">
        <v>17</v>
      </c>
      <c r="F135" s="125" t="s">
        <v>4</v>
      </c>
      <c r="G135" s="125" t="s">
        <v>21</v>
      </c>
      <c r="H135" s="125" t="s">
        <v>98</v>
      </c>
      <c r="I135" s="125" t="s">
        <v>99</v>
      </c>
      <c r="J135" s="125" t="s">
        <v>165</v>
      </c>
      <c r="K135" s="125" t="s">
        <v>102</v>
      </c>
      <c r="L135" s="125" t="s">
        <v>14</v>
      </c>
      <c r="M135" s="125">
        <v>1</v>
      </c>
      <c r="N135" s="125">
        <v>1</v>
      </c>
      <c r="O135" s="125">
        <v>1</v>
      </c>
      <c r="P135" s="125">
        <v>1</v>
      </c>
      <c r="Q135" s="125">
        <v>1</v>
      </c>
      <c r="R135" s="125">
        <v>2</v>
      </c>
      <c r="S135" s="125" t="s">
        <v>19</v>
      </c>
      <c r="T135" s="125" t="s">
        <v>139</v>
      </c>
      <c r="U135" s="125" t="s">
        <v>137</v>
      </c>
    </row>
    <row r="136" spans="1:21" x14ac:dyDescent="0.25">
      <c r="A136" s="75">
        <v>135</v>
      </c>
      <c r="B136" s="125" t="s">
        <v>22</v>
      </c>
      <c r="C136" s="125" t="s">
        <v>22</v>
      </c>
      <c r="D136" s="125" t="s">
        <v>33</v>
      </c>
      <c r="E136" s="125" t="s">
        <v>13</v>
      </c>
      <c r="F136" s="125" t="s">
        <v>4</v>
      </c>
      <c r="G136" s="125" t="s">
        <v>18</v>
      </c>
      <c r="H136" s="125" t="s">
        <v>98</v>
      </c>
      <c r="I136" s="125" t="s">
        <v>99</v>
      </c>
      <c r="J136" s="125" t="s">
        <v>165</v>
      </c>
      <c r="K136" s="125" t="s">
        <v>102</v>
      </c>
      <c r="L136" s="125" t="s">
        <v>19</v>
      </c>
      <c r="M136" s="125">
        <v>1</v>
      </c>
      <c r="N136" s="125">
        <v>1</v>
      </c>
      <c r="O136" s="125">
        <v>1</v>
      </c>
      <c r="P136" s="125">
        <v>1</v>
      </c>
      <c r="Q136" s="125">
        <v>1</v>
      </c>
      <c r="R136" s="125">
        <v>3</v>
      </c>
      <c r="S136" s="125" t="s">
        <v>15</v>
      </c>
      <c r="T136" s="125" t="s">
        <v>139</v>
      </c>
      <c r="U136" s="125" t="s">
        <v>137</v>
      </c>
    </row>
    <row r="137" spans="1:21" x14ac:dyDescent="0.25">
      <c r="A137" s="75">
        <v>136</v>
      </c>
      <c r="B137" s="125" t="s">
        <v>59</v>
      </c>
      <c r="C137" s="125" t="s">
        <v>63</v>
      </c>
      <c r="D137" s="125" t="s">
        <v>29</v>
      </c>
      <c r="E137" s="125" t="s">
        <v>17</v>
      </c>
      <c r="F137" s="125" t="s">
        <v>4</v>
      </c>
      <c r="G137" s="125" t="s">
        <v>24</v>
      </c>
      <c r="H137" s="125" t="s">
        <v>98</v>
      </c>
      <c r="I137" s="125" t="s">
        <v>99</v>
      </c>
      <c r="J137" s="125" t="s">
        <v>181</v>
      </c>
      <c r="K137" s="125" t="s">
        <v>102</v>
      </c>
      <c r="L137" s="125" t="s">
        <v>19</v>
      </c>
      <c r="M137" s="125">
        <v>1</v>
      </c>
      <c r="N137" s="125">
        <v>1</v>
      </c>
      <c r="O137" s="125">
        <v>1</v>
      </c>
      <c r="P137" s="125">
        <v>1</v>
      </c>
      <c r="Q137" s="125">
        <v>3</v>
      </c>
      <c r="R137" s="125">
        <v>1</v>
      </c>
      <c r="S137" s="125" t="s">
        <v>19</v>
      </c>
      <c r="T137" s="125" t="s">
        <v>138</v>
      </c>
      <c r="U137" s="125" t="s">
        <v>137</v>
      </c>
    </row>
    <row r="138" spans="1:21" x14ac:dyDescent="0.25">
      <c r="A138" s="75">
        <v>137</v>
      </c>
      <c r="B138" s="125" t="s">
        <v>166</v>
      </c>
      <c r="C138" s="125" t="s">
        <v>11</v>
      </c>
      <c r="D138" s="125" t="s">
        <v>12</v>
      </c>
      <c r="E138" s="125" t="s">
        <v>13</v>
      </c>
      <c r="F138" s="125" t="s">
        <v>4</v>
      </c>
      <c r="G138" s="125" t="s">
        <v>35</v>
      </c>
      <c r="H138" s="125" t="s">
        <v>98</v>
      </c>
      <c r="I138" s="125" t="s">
        <v>99</v>
      </c>
      <c r="J138" s="125" t="s">
        <v>165</v>
      </c>
      <c r="K138" s="125" t="s">
        <v>102</v>
      </c>
      <c r="L138" s="125" t="s">
        <v>14</v>
      </c>
      <c r="M138" s="125">
        <v>1</v>
      </c>
      <c r="N138" s="125">
        <v>2</v>
      </c>
      <c r="O138" s="125">
        <v>1</v>
      </c>
      <c r="P138" s="125">
        <v>1</v>
      </c>
      <c r="Q138" s="125">
        <v>1</v>
      </c>
      <c r="R138" s="125">
        <v>1</v>
      </c>
      <c r="S138" s="125" t="s">
        <v>19</v>
      </c>
      <c r="T138" s="125" t="s">
        <v>139</v>
      </c>
      <c r="U138" s="125" t="s">
        <v>137</v>
      </c>
    </row>
    <row r="139" spans="1:21" x14ac:dyDescent="0.25">
      <c r="A139" s="75">
        <v>138</v>
      </c>
      <c r="B139" s="125" t="s">
        <v>20</v>
      </c>
      <c r="C139" s="125" t="s">
        <v>11</v>
      </c>
      <c r="D139" s="125" t="s">
        <v>25</v>
      </c>
      <c r="E139" s="125" t="s">
        <v>13</v>
      </c>
      <c r="F139" s="125" t="s">
        <v>4</v>
      </c>
      <c r="G139" s="125" t="s">
        <v>18</v>
      </c>
      <c r="H139" s="125" t="s">
        <v>98</v>
      </c>
      <c r="I139" s="125" t="s">
        <v>99</v>
      </c>
      <c r="J139" s="125" t="s">
        <v>182</v>
      </c>
      <c r="K139" s="125" t="s">
        <v>102</v>
      </c>
      <c r="L139" s="125" t="s">
        <v>19</v>
      </c>
      <c r="M139" s="125">
        <v>1</v>
      </c>
      <c r="N139" s="125">
        <v>1</v>
      </c>
      <c r="O139" s="125">
        <v>1</v>
      </c>
      <c r="P139" s="125">
        <v>1</v>
      </c>
      <c r="Q139" s="125">
        <v>1</v>
      </c>
      <c r="R139" s="125">
        <v>1</v>
      </c>
      <c r="S139" s="125" t="s">
        <v>19</v>
      </c>
      <c r="T139" s="125" t="s">
        <v>139</v>
      </c>
      <c r="U139" s="125" t="s">
        <v>137</v>
      </c>
    </row>
    <row r="140" spans="1:21" x14ac:dyDescent="0.25">
      <c r="A140" s="75">
        <v>139</v>
      </c>
      <c r="B140" s="125" t="s">
        <v>20</v>
      </c>
      <c r="C140" s="125" t="s">
        <v>11</v>
      </c>
      <c r="D140" s="125" t="s">
        <v>25</v>
      </c>
      <c r="E140" s="125" t="s">
        <v>17</v>
      </c>
      <c r="F140" s="125" t="s">
        <v>4</v>
      </c>
      <c r="G140" s="125" t="s">
        <v>27</v>
      </c>
      <c r="H140" s="125" t="s">
        <v>98</v>
      </c>
      <c r="I140" s="125" t="s">
        <v>99</v>
      </c>
      <c r="J140" s="125" t="s">
        <v>165</v>
      </c>
      <c r="K140" s="125" t="s">
        <v>102</v>
      </c>
      <c r="L140" s="125" t="s">
        <v>19</v>
      </c>
      <c r="M140" s="125">
        <v>1</v>
      </c>
      <c r="N140" s="125">
        <v>1</v>
      </c>
      <c r="O140" s="125">
        <v>1</v>
      </c>
      <c r="P140" s="125">
        <v>1</v>
      </c>
      <c r="Q140" s="125">
        <v>1</v>
      </c>
      <c r="R140" s="125">
        <v>1</v>
      </c>
      <c r="S140" s="125" t="s">
        <v>19</v>
      </c>
      <c r="T140" s="125" t="s">
        <v>139</v>
      </c>
      <c r="U140" s="125" t="s">
        <v>137</v>
      </c>
    </row>
    <row r="141" spans="1:21" x14ac:dyDescent="0.25">
      <c r="A141" s="75">
        <v>140</v>
      </c>
      <c r="B141" s="125" t="s">
        <v>166</v>
      </c>
      <c r="C141" s="125" t="s">
        <v>11</v>
      </c>
      <c r="D141" s="125" t="s">
        <v>12</v>
      </c>
      <c r="E141" s="125" t="s">
        <v>17</v>
      </c>
      <c r="F141" s="125" t="s">
        <v>4</v>
      </c>
      <c r="G141" s="125" t="s">
        <v>21</v>
      </c>
      <c r="H141" s="125" t="s">
        <v>98</v>
      </c>
      <c r="I141" s="125" t="s">
        <v>99</v>
      </c>
      <c r="J141" s="125" t="s">
        <v>165</v>
      </c>
      <c r="K141" s="125" t="s">
        <v>102</v>
      </c>
      <c r="L141" s="125" t="s">
        <v>19</v>
      </c>
      <c r="M141" s="125">
        <v>1</v>
      </c>
      <c r="N141" s="125">
        <v>1</v>
      </c>
      <c r="O141" s="125">
        <v>1</v>
      </c>
      <c r="P141" s="125">
        <v>1</v>
      </c>
      <c r="Q141" s="125">
        <v>1</v>
      </c>
      <c r="R141" s="125">
        <v>1</v>
      </c>
      <c r="S141" s="125" t="s">
        <v>19</v>
      </c>
      <c r="T141" s="125" t="s">
        <v>139</v>
      </c>
      <c r="U141" s="125" t="s">
        <v>137</v>
      </c>
    </row>
    <row r="142" spans="1:21" x14ac:dyDescent="0.25">
      <c r="A142" s="75">
        <v>141</v>
      </c>
      <c r="B142" s="125" t="s">
        <v>166</v>
      </c>
      <c r="C142" s="125" t="s">
        <v>26</v>
      </c>
      <c r="D142" s="125" t="s">
        <v>12</v>
      </c>
      <c r="E142" s="125" t="s">
        <v>17</v>
      </c>
      <c r="F142" s="125" t="s">
        <v>4</v>
      </c>
      <c r="G142" s="125" t="s">
        <v>21</v>
      </c>
      <c r="H142" s="125" t="s">
        <v>98</v>
      </c>
      <c r="I142" s="125" t="s">
        <v>99</v>
      </c>
      <c r="J142" s="125" t="s">
        <v>165</v>
      </c>
      <c r="K142" s="125" t="s">
        <v>102</v>
      </c>
      <c r="L142" s="125" t="s">
        <v>19</v>
      </c>
      <c r="M142" s="125">
        <v>1</v>
      </c>
      <c r="N142" s="125">
        <v>1</v>
      </c>
      <c r="O142" s="125">
        <v>1</v>
      </c>
      <c r="P142" s="125">
        <v>1</v>
      </c>
      <c r="Q142" s="125">
        <v>1</v>
      </c>
      <c r="R142" s="125">
        <v>1</v>
      </c>
      <c r="S142" s="125" t="s">
        <v>19</v>
      </c>
      <c r="T142" s="125" t="s">
        <v>139</v>
      </c>
      <c r="U142" s="125" t="s">
        <v>137</v>
      </c>
    </row>
    <row r="143" spans="1:21" x14ac:dyDescent="0.25">
      <c r="A143" s="75">
        <v>142</v>
      </c>
      <c r="B143" s="125" t="s">
        <v>166</v>
      </c>
      <c r="C143" s="125" t="s">
        <v>26</v>
      </c>
      <c r="D143" s="125" t="s">
        <v>25</v>
      </c>
      <c r="E143" s="125" t="s">
        <v>17</v>
      </c>
      <c r="F143" s="125" t="s">
        <v>4</v>
      </c>
      <c r="G143" s="125" t="s">
        <v>21</v>
      </c>
      <c r="H143" s="125" t="s">
        <v>98</v>
      </c>
      <c r="I143" s="125" t="s">
        <v>99</v>
      </c>
      <c r="J143" s="125" t="s">
        <v>165</v>
      </c>
      <c r="K143" s="125" t="s">
        <v>102</v>
      </c>
      <c r="L143" s="125" t="s">
        <v>14</v>
      </c>
      <c r="M143" s="125">
        <v>1</v>
      </c>
      <c r="N143" s="125">
        <v>1</v>
      </c>
      <c r="O143" s="125">
        <v>1</v>
      </c>
      <c r="P143" s="125">
        <v>1</v>
      </c>
      <c r="Q143" s="125">
        <v>3</v>
      </c>
      <c r="R143" s="125">
        <v>2</v>
      </c>
      <c r="S143" s="125" t="s">
        <v>19</v>
      </c>
      <c r="T143" s="125" t="s">
        <v>139</v>
      </c>
      <c r="U143" s="125" t="s">
        <v>137</v>
      </c>
    </row>
    <row r="144" spans="1:21" x14ac:dyDescent="0.25">
      <c r="A144" s="75">
        <v>143</v>
      </c>
      <c r="B144" s="125" t="s">
        <v>10</v>
      </c>
      <c r="C144" s="125" t="s">
        <v>11</v>
      </c>
      <c r="D144" s="125" t="s">
        <v>16</v>
      </c>
      <c r="E144" s="125" t="s">
        <v>13</v>
      </c>
      <c r="F144" s="125" t="s">
        <v>4</v>
      </c>
      <c r="G144" s="125" t="s">
        <v>18</v>
      </c>
      <c r="H144" s="125" t="s">
        <v>98</v>
      </c>
      <c r="I144" s="125" t="s">
        <v>99</v>
      </c>
      <c r="J144" s="125" t="s">
        <v>165</v>
      </c>
      <c r="K144" s="125" t="s">
        <v>133</v>
      </c>
      <c r="L144" s="125" t="s">
        <v>14</v>
      </c>
      <c r="M144" s="125">
        <v>1</v>
      </c>
      <c r="N144" s="125">
        <v>1</v>
      </c>
      <c r="O144" s="125">
        <v>1</v>
      </c>
      <c r="P144" s="125">
        <v>1</v>
      </c>
      <c r="Q144" s="125">
        <v>1</v>
      </c>
      <c r="R144" s="125">
        <v>1</v>
      </c>
      <c r="S144" s="125" t="s">
        <v>19</v>
      </c>
      <c r="T144" s="125" t="s">
        <v>136</v>
      </c>
      <c r="U144" s="125" t="s">
        <v>137</v>
      </c>
    </row>
    <row r="145" spans="1:21" x14ac:dyDescent="0.25">
      <c r="A145" s="75">
        <v>144</v>
      </c>
      <c r="B145" s="125" t="s">
        <v>169</v>
      </c>
      <c r="C145" s="125" t="s">
        <v>22</v>
      </c>
      <c r="D145" s="125" t="s">
        <v>12</v>
      </c>
      <c r="E145" s="125" t="s">
        <v>17</v>
      </c>
      <c r="F145" s="125" t="s">
        <v>4</v>
      </c>
      <c r="G145" s="125" t="s">
        <v>18</v>
      </c>
      <c r="H145" s="125" t="s">
        <v>98</v>
      </c>
      <c r="I145" s="125" t="s">
        <v>99</v>
      </c>
      <c r="J145" s="125" t="s">
        <v>165</v>
      </c>
      <c r="K145" s="125" t="s">
        <v>102</v>
      </c>
      <c r="L145" s="125" t="s">
        <v>19</v>
      </c>
      <c r="M145" s="125">
        <v>1</v>
      </c>
      <c r="N145" s="125">
        <v>2</v>
      </c>
      <c r="O145" s="125">
        <v>1</v>
      </c>
      <c r="P145" s="125">
        <v>1</v>
      </c>
      <c r="Q145" s="125">
        <v>1</v>
      </c>
      <c r="R145" s="125">
        <v>2</v>
      </c>
      <c r="S145" s="125" t="s">
        <v>19</v>
      </c>
      <c r="T145" s="125" t="s">
        <v>139</v>
      </c>
      <c r="U145" s="125" t="s">
        <v>137</v>
      </c>
    </row>
    <row r="146" spans="1:21" x14ac:dyDescent="0.25">
      <c r="A146" s="75">
        <v>145</v>
      </c>
      <c r="B146" s="125" t="s">
        <v>166</v>
      </c>
      <c r="C146" s="125" t="s">
        <v>26</v>
      </c>
      <c r="D146" s="125" t="s">
        <v>12</v>
      </c>
      <c r="E146" s="125" t="s">
        <v>17</v>
      </c>
      <c r="F146" s="125" t="s">
        <v>4</v>
      </c>
      <c r="G146" s="125" t="s">
        <v>18</v>
      </c>
      <c r="H146" s="125" t="s">
        <v>98</v>
      </c>
      <c r="I146" s="125" t="s">
        <v>99</v>
      </c>
      <c r="J146" s="125" t="s">
        <v>165</v>
      </c>
      <c r="K146" s="125" t="s">
        <v>102</v>
      </c>
      <c r="L146" s="125" t="s">
        <v>19</v>
      </c>
      <c r="M146" s="125">
        <v>1</v>
      </c>
      <c r="N146" s="125">
        <v>2</v>
      </c>
      <c r="O146" s="125">
        <v>1</v>
      </c>
      <c r="P146" s="125">
        <v>1</v>
      </c>
      <c r="Q146" s="125">
        <v>1</v>
      </c>
      <c r="R146" s="125">
        <v>2</v>
      </c>
      <c r="S146" s="125" t="s">
        <v>19</v>
      </c>
      <c r="T146" s="125" t="s">
        <v>138</v>
      </c>
      <c r="U146" s="125" t="s">
        <v>142</v>
      </c>
    </row>
    <row r="147" spans="1:21" x14ac:dyDescent="0.25">
      <c r="A147" s="75">
        <v>146</v>
      </c>
      <c r="B147" s="125" t="s">
        <v>20</v>
      </c>
      <c r="C147" s="125" t="s">
        <v>11</v>
      </c>
      <c r="D147" s="125" t="s">
        <v>29</v>
      </c>
      <c r="E147" s="125" t="s">
        <v>13</v>
      </c>
      <c r="F147" s="125" t="s">
        <v>4</v>
      </c>
      <c r="G147" s="125" t="s">
        <v>21</v>
      </c>
      <c r="H147" s="125" t="s">
        <v>98</v>
      </c>
      <c r="I147" s="125" t="s">
        <v>99</v>
      </c>
      <c r="J147" s="125" t="s">
        <v>165</v>
      </c>
      <c r="K147" s="125" t="s">
        <v>102</v>
      </c>
      <c r="L147" s="125" t="s">
        <v>19</v>
      </c>
      <c r="M147" s="125">
        <v>1</v>
      </c>
      <c r="N147" s="125">
        <v>1</v>
      </c>
      <c r="O147" s="125">
        <v>1</v>
      </c>
      <c r="P147" s="125">
        <v>1</v>
      </c>
      <c r="Q147" s="125">
        <v>1</v>
      </c>
      <c r="R147" s="125">
        <v>1</v>
      </c>
      <c r="S147" s="125" t="s">
        <v>19</v>
      </c>
      <c r="T147" s="125" t="s">
        <v>139</v>
      </c>
      <c r="U147" s="125" t="s">
        <v>137</v>
      </c>
    </row>
    <row r="148" spans="1:21" x14ac:dyDescent="0.25">
      <c r="A148" s="75">
        <v>147</v>
      </c>
      <c r="B148" s="125" t="s">
        <v>10</v>
      </c>
      <c r="C148" s="125" t="s">
        <v>11</v>
      </c>
      <c r="D148" s="125" t="s">
        <v>16</v>
      </c>
      <c r="E148" s="125" t="s">
        <v>13</v>
      </c>
      <c r="F148" s="125" t="s">
        <v>4</v>
      </c>
      <c r="G148" s="125" t="s">
        <v>21</v>
      </c>
      <c r="H148" s="125" t="s">
        <v>98</v>
      </c>
      <c r="I148" s="125" t="s">
        <v>99</v>
      </c>
      <c r="J148" s="125" t="s">
        <v>165</v>
      </c>
      <c r="K148" s="125" t="s">
        <v>133</v>
      </c>
      <c r="L148" s="125" t="s">
        <v>19</v>
      </c>
      <c r="M148" s="125">
        <v>1</v>
      </c>
      <c r="N148" s="125">
        <v>1</v>
      </c>
      <c r="O148" s="125">
        <v>1</v>
      </c>
      <c r="P148" s="125">
        <v>1</v>
      </c>
      <c r="Q148" s="125">
        <v>3</v>
      </c>
      <c r="R148" s="125">
        <v>2</v>
      </c>
      <c r="S148" s="125" t="s">
        <v>19</v>
      </c>
      <c r="T148" s="125" t="s">
        <v>139</v>
      </c>
      <c r="U148" s="125" t="s">
        <v>140</v>
      </c>
    </row>
    <row r="149" spans="1:21" x14ac:dyDescent="0.25">
      <c r="A149" s="75">
        <v>148</v>
      </c>
      <c r="B149" s="125" t="s">
        <v>166</v>
      </c>
      <c r="C149" s="125" t="s">
        <v>26</v>
      </c>
      <c r="D149" s="125" t="s">
        <v>12</v>
      </c>
      <c r="E149" s="125" t="s">
        <v>17</v>
      </c>
      <c r="F149" s="125" t="s">
        <v>4</v>
      </c>
      <c r="G149" s="125" t="s">
        <v>18</v>
      </c>
      <c r="H149" s="125" t="s">
        <v>98</v>
      </c>
      <c r="I149" s="125" t="s">
        <v>99</v>
      </c>
      <c r="J149" s="125" t="s">
        <v>165</v>
      </c>
      <c r="K149" s="125" t="s">
        <v>102</v>
      </c>
      <c r="L149" s="125" t="s">
        <v>19</v>
      </c>
      <c r="M149" s="125">
        <v>1</v>
      </c>
      <c r="N149" s="125">
        <v>1</v>
      </c>
      <c r="O149" s="125">
        <v>1</v>
      </c>
      <c r="P149" s="125">
        <v>1</v>
      </c>
      <c r="Q149" s="125">
        <v>1</v>
      </c>
      <c r="R149" s="125">
        <v>1</v>
      </c>
      <c r="S149" s="125" t="s">
        <v>19</v>
      </c>
      <c r="T149" s="125" t="s">
        <v>139</v>
      </c>
      <c r="U149" s="125" t="s">
        <v>137</v>
      </c>
    </row>
    <row r="150" spans="1:21" x14ac:dyDescent="0.25">
      <c r="A150" s="75">
        <v>149</v>
      </c>
      <c r="B150" s="125" t="s">
        <v>166</v>
      </c>
      <c r="C150" s="125" t="s">
        <v>26</v>
      </c>
      <c r="D150" s="125" t="s">
        <v>12</v>
      </c>
      <c r="E150" s="125" t="s">
        <v>17</v>
      </c>
      <c r="F150" s="125" t="s">
        <v>4</v>
      </c>
      <c r="G150" s="125" t="s">
        <v>18</v>
      </c>
      <c r="H150" s="125" t="s">
        <v>98</v>
      </c>
      <c r="I150" s="125" t="s">
        <v>99</v>
      </c>
      <c r="J150" s="125" t="s">
        <v>165</v>
      </c>
      <c r="K150" s="125" t="s">
        <v>133</v>
      </c>
      <c r="L150" s="125" t="s">
        <v>14</v>
      </c>
      <c r="M150" s="125">
        <v>1</v>
      </c>
      <c r="N150" s="125">
        <v>1</v>
      </c>
      <c r="O150" s="125">
        <v>1</v>
      </c>
      <c r="P150" s="125">
        <v>1</v>
      </c>
      <c r="Q150" s="125">
        <v>1</v>
      </c>
      <c r="R150" s="125">
        <v>1</v>
      </c>
      <c r="S150" s="125" t="s">
        <v>19</v>
      </c>
      <c r="T150" s="125" t="s">
        <v>139</v>
      </c>
      <c r="U150" s="125" t="s">
        <v>137</v>
      </c>
    </row>
    <row r="151" spans="1:21" x14ac:dyDescent="0.25">
      <c r="A151" s="75">
        <v>150</v>
      </c>
      <c r="B151" s="125" t="s">
        <v>166</v>
      </c>
      <c r="C151" s="125" t="s">
        <v>26</v>
      </c>
      <c r="D151" s="125" t="s">
        <v>12</v>
      </c>
      <c r="E151" s="125" t="s">
        <v>17</v>
      </c>
      <c r="F151" s="125" t="s">
        <v>4</v>
      </c>
      <c r="G151" s="125" t="s">
        <v>18</v>
      </c>
      <c r="H151" s="125" t="s">
        <v>98</v>
      </c>
      <c r="I151" s="125" t="s">
        <v>99</v>
      </c>
      <c r="J151" s="125" t="s">
        <v>165</v>
      </c>
      <c r="K151" s="125" t="s">
        <v>102</v>
      </c>
      <c r="L151" s="125" t="s">
        <v>19</v>
      </c>
      <c r="M151" s="125">
        <v>1</v>
      </c>
      <c r="N151" s="125">
        <v>1</v>
      </c>
      <c r="O151" s="125">
        <v>1</v>
      </c>
      <c r="P151" s="125">
        <v>1</v>
      </c>
      <c r="Q151" s="125">
        <v>1</v>
      </c>
      <c r="R151" s="125">
        <v>1</v>
      </c>
      <c r="S151" s="125" t="s">
        <v>19</v>
      </c>
      <c r="T151" s="125" t="s">
        <v>139</v>
      </c>
      <c r="U151" s="125" t="s">
        <v>137</v>
      </c>
    </row>
    <row r="152" spans="1:21" x14ac:dyDescent="0.25">
      <c r="A152" s="75">
        <v>151</v>
      </c>
      <c r="B152" s="125" t="s">
        <v>166</v>
      </c>
      <c r="C152" s="125" t="s">
        <v>26</v>
      </c>
      <c r="D152" s="125" t="s">
        <v>12</v>
      </c>
      <c r="E152" s="125" t="s">
        <v>17</v>
      </c>
      <c r="F152" s="125" t="s">
        <v>4</v>
      </c>
      <c r="G152" s="125" t="s">
        <v>18</v>
      </c>
      <c r="H152" s="125" t="s">
        <v>98</v>
      </c>
      <c r="I152" s="125" t="s">
        <v>99</v>
      </c>
      <c r="J152" s="125" t="s">
        <v>165</v>
      </c>
      <c r="K152" s="125" t="s">
        <v>133</v>
      </c>
      <c r="L152" s="125" t="s">
        <v>14</v>
      </c>
      <c r="M152" s="125">
        <v>1</v>
      </c>
      <c r="N152" s="125">
        <v>1</v>
      </c>
      <c r="O152" s="125">
        <v>1</v>
      </c>
      <c r="P152" s="125">
        <v>1</v>
      </c>
      <c r="Q152" s="125">
        <v>1</v>
      </c>
      <c r="R152" s="125">
        <v>1</v>
      </c>
      <c r="S152" s="125" t="s">
        <v>19</v>
      </c>
      <c r="T152" s="125" t="s">
        <v>139</v>
      </c>
      <c r="U152" s="125" t="s">
        <v>137</v>
      </c>
    </row>
    <row r="153" spans="1:21" x14ac:dyDescent="0.25">
      <c r="A153" s="75">
        <v>152</v>
      </c>
      <c r="B153" s="125" t="s">
        <v>32</v>
      </c>
      <c r="C153" s="125" t="s">
        <v>26</v>
      </c>
      <c r="D153" s="125" t="s">
        <v>12</v>
      </c>
      <c r="E153" s="125" t="s">
        <v>17</v>
      </c>
      <c r="F153" s="125" t="s">
        <v>4</v>
      </c>
      <c r="G153" s="125" t="s">
        <v>21</v>
      </c>
      <c r="H153" s="125" t="s">
        <v>101</v>
      </c>
      <c r="I153" s="125" t="s">
        <v>103</v>
      </c>
      <c r="J153" s="125" t="s">
        <v>183</v>
      </c>
      <c r="K153" s="125" t="s">
        <v>100</v>
      </c>
      <c r="L153" s="125" t="s">
        <v>19</v>
      </c>
      <c r="M153" s="125">
        <v>1</v>
      </c>
      <c r="N153" s="125">
        <v>2</v>
      </c>
      <c r="O153" s="125">
        <v>1</v>
      </c>
      <c r="P153" s="125">
        <v>1</v>
      </c>
      <c r="Q153" s="125">
        <v>1</v>
      </c>
      <c r="R153" s="125">
        <v>1</v>
      </c>
      <c r="S153" s="125" t="s">
        <v>19</v>
      </c>
      <c r="T153" s="125" t="s">
        <v>139</v>
      </c>
      <c r="U153" s="125" t="s">
        <v>137</v>
      </c>
    </row>
    <row r="154" spans="1:21" x14ac:dyDescent="0.25">
      <c r="A154" s="75">
        <v>153</v>
      </c>
      <c r="B154" s="125" t="s">
        <v>10</v>
      </c>
      <c r="C154" s="125" t="s">
        <v>11</v>
      </c>
      <c r="D154" s="125" t="s">
        <v>12</v>
      </c>
      <c r="E154" s="125" t="s">
        <v>17</v>
      </c>
      <c r="F154" s="125" t="s">
        <v>4</v>
      </c>
      <c r="G154" s="125" t="s">
        <v>62</v>
      </c>
      <c r="H154" s="125" t="s">
        <v>98</v>
      </c>
      <c r="I154" s="125" t="s">
        <v>99</v>
      </c>
      <c r="J154" s="125" t="s">
        <v>165</v>
      </c>
      <c r="K154" s="125" t="s">
        <v>102</v>
      </c>
      <c r="L154" s="125" t="s">
        <v>19</v>
      </c>
      <c r="M154" s="125">
        <v>1</v>
      </c>
      <c r="N154" s="125">
        <v>1</v>
      </c>
      <c r="O154" s="125">
        <v>1</v>
      </c>
      <c r="P154" s="125">
        <v>1</v>
      </c>
      <c r="Q154" s="125">
        <v>1</v>
      </c>
      <c r="R154" s="125">
        <v>2</v>
      </c>
      <c r="S154" s="125" t="s">
        <v>19</v>
      </c>
      <c r="T154" s="125" t="s">
        <v>139</v>
      </c>
      <c r="U154" s="125" t="s">
        <v>137</v>
      </c>
    </row>
    <row r="155" spans="1:21" x14ac:dyDescent="0.25">
      <c r="A155" s="75">
        <v>154</v>
      </c>
      <c r="B155" s="125" t="s">
        <v>10</v>
      </c>
      <c r="C155" s="125" t="s">
        <v>11</v>
      </c>
      <c r="D155" s="125" t="s">
        <v>12</v>
      </c>
      <c r="E155" s="125" t="s">
        <v>17</v>
      </c>
      <c r="F155" s="125" t="s">
        <v>4</v>
      </c>
      <c r="G155" s="125" t="s">
        <v>18</v>
      </c>
      <c r="H155" s="125" t="s">
        <v>98</v>
      </c>
      <c r="I155" s="125" t="s">
        <v>99</v>
      </c>
      <c r="J155" s="125" t="s">
        <v>165</v>
      </c>
      <c r="K155" s="125" t="s">
        <v>102</v>
      </c>
      <c r="L155" s="125" t="s">
        <v>19</v>
      </c>
      <c r="M155" s="125">
        <v>1</v>
      </c>
      <c r="N155" s="125">
        <v>1</v>
      </c>
      <c r="O155" s="125">
        <v>1</v>
      </c>
      <c r="P155" s="125">
        <v>1</v>
      </c>
      <c r="Q155" s="125">
        <v>1</v>
      </c>
      <c r="R155" s="125">
        <v>2</v>
      </c>
      <c r="S155" s="125" t="s">
        <v>19</v>
      </c>
      <c r="T155" s="125" t="s">
        <v>139</v>
      </c>
      <c r="U155" s="125" t="s">
        <v>137</v>
      </c>
    </row>
    <row r="156" spans="1:21" x14ac:dyDescent="0.25">
      <c r="A156" s="75">
        <v>155</v>
      </c>
      <c r="B156" s="125" t="s">
        <v>22</v>
      </c>
      <c r="C156" s="125" t="s">
        <v>11</v>
      </c>
      <c r="D156" s="125" t="s">
        <v>12</v>
      </c>
      <c r="E156" s="125" t="s">
        <v>17</v>
      </c>
      <c r="F156" s="125" t="s">
        <v>4</v>
      </c>
      <c r="G156" s="125" t="s">
        <v>5</v>
      </c>
      <c r="H156" s="125" t="s">
        <v>98</v>
      </c>
      <c r="I156" s="125" t="s">
        <v>99</v>
      </c>
      <c r="J156" s="125" t="s">
        <v>165</v>
      </c>
      <c r="K156" s="125" t="s">
        <v>102</v>
      </c>
      <c r="L156" s="125" t="s">
        <v>19</v>
      </c>
      <c r="M156" s="125">
        <v>1</v>
      </c>
      <c r="N156" s="125">
        <v>1</v>
      </c>
      <c r="O156" s="125">
        <v>3</v>
      </c>
      <c r="P156" s="125">
        <v>1</v>
      </c>
      <c r="Q156" s="125">
        <v>1</v>
      </c>
      <c r="R156" s="125">
        <v>2</v>
      </c>
      <c r="S156" s="125" t="s">
        <v>19</v>
      </c>
      <c r="T156" s="125" t="s">
        <v>138</v>
      </c>
      <c r="U156" s="125" t="s">
        <v>137</v>
      </c>
    </row>
    <row r="157" spans="1:21" x14ac:dyDescent="0.25">
      <c r="A157" s="75">
        <v>156</v>
      </c>
      <c r="B157" s="125" t="s">
        <v>20</v>
      </c>
      <c r="C157" s="125" t="s">
        <v>11</v>
      </c>
      <c r="D157" s="125" t="s">
        <v>12</v>
      </c>
      <c r="E157" s="125" t="s">
        <v>13</v>
      </c>
      <c r="F157" s="125" t="s">
        <v>4</v>
      </c>
      <c r="G157" s="125" t="s">
        <v>21</v>
      </c>
      <c r="H157" s="125" t="s">
        <v>98</v>
      </c>
      <c r="I157" s="125" t="s">
        <v>99</v>
      </c>
      <c r="J157" s="125" t="s">
        <v>165</v>
      </c>
      <c r="K157" s="125" t="s">
        <v>102</v>
      </c>
      <c r="L157" s="125" t="s">
        <v>19</v>
      </c>
      <c r="M157" s="125">
        <v>1</v>
      </c>
      <c r="N157" s="125">
        <v>1</v>
      </c>
      <c r="O157" s="125">
        <v>1</v>
      </c>
      <c r="P157" s="125">
        <v>1</v>
      </c>
      <c r="Q157" s="125">
        <v>1</v>
      </c>
      <c r="R157" s="125">
        <v>2</v>
      </c>
      <c r="S157" s="125" t="s">
        <v>19</v>
      </c>
      <c r="T157" s="125" t="s">
        <v>139</v>
      </c>
      <c r="U157" s="125" t="s">
        <v>137</v>
      </c>
    </row>
    <row r="158" spans="1:21" x14ac:dyDescent="0.25">
      <c r="A158" s="75">
        <v>157</v>
      </c>
      <c r="B158" s="125" t="s">
        <v>166</v>
      </c>
      <c r="C158" s="125" t="s">
        <v>26</v>
      </c>
      <c r="D158" s="125" t="s">
        <v>25</v>
      </c>
      <c r="E158" s="125" t="s">
        <v>17</v>
      </c>
      <c r="F158" s="125" t="s">
        <v>4</v>
      </c>
      <c r="G158" s="125" t="s">
        <v>21</v>
      </c>
      <c r="H158" s="125" t="s">
        <v>98</v>
      </c>
      <c r="I158" s="125" t="s">
        <v>99</v>
      </c>
      <c r="J158" s="125" t="s">
        <v>165</v>
      </c>
      <c r="K158" s="125" t="s">
        <v>102</v>
      </c>
      <c r="L158" s="125" t="s">
        <v>19</v>
      </c>
      <c r="M158" s="125">
        <v>1</v>
      </c>
      <c r="N158" s="125">
        <v>1</v>
      </c>
      <c r="O158" s="125">
        <v>1</v>
      </c>
      <c r="P158" s="125">
        <v>1</v>
      </c>
      <c r="Q158" s="125">
        <v>1</v>
      </c>
      <c r="R158" s="125">
        <v>1</v>
      </c>
      <c r="S158" s="125" t="s">
        <v>19</v>
      </c>
      <c r="T158" s="125" t="s">
        <v>139</v>
      </c>
      <c r="U158" s="125" t="s">
        <v>137</v>
      </c>
    </row>
    <row r="159" spans="1:21" x14ac:dyDescent="0.25">
      <c r="A159" s="75">
        <v>158</v>
      </c>
      <c r="B159" s="125" t="s">
        <v>20</v>
      </c>
      <c r="C159" s="125" t="s">
        <v>11</v>
      </c>
      <c r="D159" s="125" t="s">
        <v>25</v>
      </c>
      <c r="E159" s="125" t="s">
        <v>17</v>
      </c>
      <c r="F159" s="125" t="s">
        <v>4</v>
      </c>
      <c r="G159" s="125" t="s">
        <v>18</v>
      </c>
      <c r="H159" s="125" t="s">
        <v>98</v>
      </c>
      <c r="I159" s="125" t="s">
        <v>99</v>
      </c>
      <c r="J159" s="125" t="s">
        <v>165</v>
      </c>
      <c r="K159" s="125" t="s">
        <v>133</v>
      </c>
      <c r="L159" s="125" t="s">
        <v>14</v>
      </c>
      <c r="M159" s="125">
        <v>1</v>
      </c>
      <c r="N159" s="125">
        <v>1</v>
      </c>
      <c r="O159" s="125">
        <v>1</v>
      </c>
      <c r="P159" s="125">
        <v>1</v>
      </c>
      <c r="Q159" s="125">
        <v>1</v>
      </c>
      <c r="R159" s="125">
        <v>1</v>
      </c>
      <c r="S159" s="125" t="s">
        <v>19</v>
      </c>
      <c r="T159" s="125" t="s">
        <v>139</v>
      </c>
      <c r="U159" s="125" t="s">
        <v>137</v>
      </c>
    </row>
    <row r="160" spans="1:21" x14ac:dyDescent="0.25">
      <c r="A160" s="75">
        <v>159</v>
      </c>
      <c r="B160" s="125" t="s">
        <v>20</v>
      </c>
      <c r="C160" s="125" t="s">
        <v>11</v>
      </c>
      <c r="D160" s="125" t="s">
        <v>25</v>
      </c>
      <c r="E160" s="125" t="s">
        <v>17</v>
      </c>
      <c r="F160" s="125" t="s">
        <v>4</v>
      </c>
      <c r="G160" s="125" t="s">
        <v>18</v>
      </c>
      <c r="H160" s="125" t="s">
        <v>98</v>
      </c>
      <c r="I160" s="125" t="s">
        <v>99</v>
      </c>
      <c r="J160" s="125" t="s">
        <v>165</v>
      </c>
      <c r="K160" s="125" t="s">
        <v>133</v>
      </c>
      <c r="L160" s="125" t="s">
        <v>14</v>
      </c>
      <c r="M160" s="125">
        <v>1</v>
      </c>
      <c r="N160" s="125">
        <v>1</v>
      </c>
      <c r="O160" s="125">
        <v>1</v>
      </c>
      <c r="P160" s="125">
        <v>1</v>
      </c>
      <c r="Q160" s="125">
        <v>1</v>
      </c>
      <c r="R160" s="125">
        <v>1</v>
      </c>
      <c r="S160" s="125" t="s">
        <v>19</v>
      </c>
      <c r="T160" s="125" t="s">
        <v>139</v>
      </c>
      <c r="U160" s="125" t="s">
        <v>137</v>
      </c>
    </row>
    <row r="161" spans="1:21" x14ac:dyDescent="0.25">
      <c r="A161" s="75">
        <v>160</v>
      </c>
      <c r="B161" s="125" t="s">
        <v>34</v>
      </c>
      <c r="C161" s="125" t="s">
        <v>63</v>
      </c>
      <c r="D161" s="125" t="s">
        <v>12</v>
      </c>
      <c r="E161" s="125" t="s">
        <v>17</v>
      </c>
      <c r="F161" s="125" t="s">
        <v>4</v>
      </c>
      <c r="G161" s="125" t="s">
        <v>21</v>
      </c>
      <c r="H161" s="125" t="s">
        <v>98</v>
      </c>
      <c r="I161" s="125" t="s">
        <v>99</v>
      </c>
      <c r="J161" s="125" t="s">
        <v>165</v>
      </c>
      <c r="K161" s="125" t="s">
        <v>102</v>
      </c>
      <c r="L161" s="125" t="s">
        <v>14</v>
      </c>
      <c r="M161" s="125">
        <v>1</v>
      </c>
      <c r="N161" s="125">
        <v>1</v>
      </c>
      <c r="O161" s="125">
        <v>1</v>
      </c>
      <c r="P161" s="125">
        <v>1</v>
      </c>
      <c r="Q161" s="125">
        <v>1</v>
      </c>
      <c r="R161" s="125">
        <v>2</v>
      </c>
      <c r="S161" s="125" t="s">
        <v>19</v>
      </c>
      <c r="T161" s="125" t="s">
        <v>142</v>
      </c>
      <c r="U161" s="125" t="s">
        <v>140</v>
      </c>
    </row>
    <row r="162" spans="1:21" x14ac:dyDescent="0.25">
      <c r="A162" s="75">
        <v>161</v>
      </c>
      <c r="B162" s="125" t="s">
        <v>34</v>
      </c>
      <c r="C162" s="125" t="s">
        <v>63</v>
      </c>
      <c r="D162" s="125" t="s">
        <v>12</v>
      </c>
      <c r="E162" s="125" t="s">
        <v>17</v>
      </c>
      <c r="F162" s="125" t="s">
        <v>4</v>
      </c>
      <c r="G162" s="125" t="s">
        <v>18</v>
      </c>
      <c r="H162" s="125" t="s">
        <v>98</v>
      </c>
      <c r="I162" s="125" t="s">
        <v>99</v>
      </c>
      <c r="J162" s="125" t="s">
        <v>165</v>
      </c>
      <c r="K162" s="125" t="s">
        <v>133</v>
      </c>
      <c r="L162" s="125" t="s">
        <v>14</v>
      </c>
      <c r="M162" s="125">
        <v>1</v>
      </c>
      <c r="N162" s="125">
        <v>2</v>
      </c>
      <c r="O162" s="125">
        <v>1</v>
      </c>
      <c r="P162" s="125">
        <v>1</v>
      </c>
      <c r="Q162" s="125">
        <v>1</v>
      </c>
      <c r="R162" s="125">
        <v>2</v>
      </c>
      <c r="S162" s="125" t="s">
        <v>19</v>
      </c>
      <c r="T162" s="125" t="s">
        <v>139</v>
      </c>
      <c r="U162" s="125" t="s">
        <v>142</v>
      </c>
    </row>
    <row r="163" spans="1:21" x14ac:dyDescent="0.25">
      <c r="A163" s="75">
        <v>162</v>
      </c>
      <c r="B163" s="125" t="s">
        <v>166</v>
      </c>
      <c r="C163" s="125" t="s">
        <v>26</v>
      </c>
      <c r="D163" s="125" t="s">
        <v>12</v>
      </c>
      <c r="E163" s="125" t="s">
        <v>17</v>
      </c>
      <c r="F163" s="125" t="s">
        <v>4</v>
      </c>
      <c r="G163" s="125" t="s">
        <v>24</v>
      </c>
      <c r="H163" s="125" t="s">
        <v>98</v>
      </c>
      <c r="I163" s="125" t="s">
        <v>99</v>
      </c>
      <c r="J163" s="125" t="s">
        <v>184</v>
      </c>
      <c r="K163" s="125" t="s">
        <v>102</v>
      </c>
      <c r="L163" s="125" t="s">
        <v>19</v>
      </c>
      <c r="M163" s="125">
        <v>1</v>
      </c>
      <c r="N163" s="125">
        <v>2</v>
      </c>
      <c r="O163" s="125">
        <v>1</v>
      </c>
      <c r="P163" s="125">
        <v>1</v>
      </c>
      <c r="Q163" s="125">
        <v>1</v>
      </c>
      <c r="R163" s="125">
        <v>2</v>
      </c>
      <c r="S163" s="125" t="s">
        <v>19</v>
      </c>
      <c r="T163" s="125" t="s">
        <v>139</v>
      </c>
      <c r="U163" s="125" t="s">
        <v>137</v>
      </c>
    </row>
    <row r="164" spans="1:21" x14ac:dyDescent="0.25">
      <c r="A164" s="75">
        <v>163</v>
      </c>
      <c r="B164" s="125" t="s">
        <v>20</v>
      </c>
      <c r="C164" s="125" t="s">
        <v>11</v>
      </c>
      <c r="D164" s="125" t="s">
        <v>29</v>
      </c>
      <c r="E164" s="125" t="s">
        <v>17</v>
      </c>
      <c r="F164" s="125" t="s">
        <v>4</v>
      </c>
      <c r="G164" s="125" t="s">
        <v>5</v>
      </c>
      <c r="H164" s="125" t="s">
        <v>98</v>
      </c>
      <c r="I164" s="125" t="s">
        <v>99</v>
      </c>
      <c r="J164" s="125" t="s">
        <v>165</v>
      </c>
      <c r="K164" s="125" t="s">
        <v>102</v>
      </c>
      <c r="L164" s="125" t="s">
        <v>14</v>
      </c>
      <c r="M164" s="125">
        <v>1</v>
      </c>
      <c r="N164" s="125">
        <v>1</v>
      </c>
      <c r="O164" s="125">
        <v>2</v>
      </c>
      <c r="P164" s="125">
        <v>1</v>
      </c>
      <c r="Q164" s="125">
        <v>1</v>
      </c>
      <c r="R164" s="125">
        <v>2</v>
      </c>
      <c r="S164" s="125" t="s">
        <v>19</v>
      </c>
      <c r="T164" s="125" t="s">
        <v>139</v>
      </c>
      <c r="U164" s="125" t="s">
        <v>137</v>
      </c>
    </row>
    <row r="165" spans="1:21" x14ac:dyDescent="0.25">
      <c r="A165" s="75">
        <v>164</v>
      </c>
      <c r="B165" s="125" t="s">
        <v>10</v>
      </c>
      <c r="C165" s="125" t="s">
        <v>11</v>
      </c>
      <c r="D165" s="125" t="s">
        <v>12</v>
      </c>
      <c r="E165" s="125" t="s">
        <v>13</v>
      </c>
      <c r="F165" s="125" t="s">
        <v>4</v>
      </c>
      <c r="G165" s="125" t="s">
        <v>18</v>
      </c>
      <c r="H165" s="125" t="s">
        <v>98</v>
      </c>
      <c r="I165" s="125" t="s">
        <v>99</v>
      </c>
      <c r="J165" s="125" t="s">
        <v>165</v>
      </c>
      <c r="K165" s="125" t="s">
        <v>102</v>
      </c>
      <c r="L165" s="125" t="s">
        <v>14</v>
      </c>
      <c r="M165" s="125">
        <v>1</v>
      </c>
      <c r="N165" s="125">
        <v>1</v>
      </c>
      <c r="O165" s="125">
        <v>1</v>
      </c>
      <c r="P165" s="125">
        <v>1</v>
      </c>
      <c r="Q165" s="125">
        <v>1</v>
      </c>
      <c r="R165" s="125">
        <v>1</v>
      </c>
      <c r="S165" s="125" t="s">
        <v>19</v>
      </c>
      <c r="T165" s="125" t="s">
        <v>139</v>
      </c>
      <c r="U165" s="125" t="s">
        <v>137</v>
      </c>
    </row>
    <row r="166" spans="1:21" x14ac:dyDescent="0.25">
      <c r="A166" s="75">
        <v>165</v>
      </c>
      <c r="B166" s="125" t="s">
        <v>166</v>
      </c>
      <c r="C166" s="125" t="s">
        <v>11</v>
      </c>
      <c r="D166" s="125" t="s">
        <v>16</v>
      </c>
      <c r="E166" s="125" t="s">
        <v>13</v>
      </c>
      <c r="F166" s="125" t="s">
        <v>4</v>
      </c>
      <c r="G166" s="125" t="s">
        <v>62</v>
      </c>
      <c r="H166" s="125" t="s">
        <v>98</v>
      </c>
      <c r="I166" s="125" t="s">
        <v>99</v>
      </c>
      <c r="J166" s="125" t="s">
        <v>185</v>
      </c>
      <c r="K166" s="125" t="s">
        <v>102</v>
      </c>
      <c r="L166" s="125" t="s">
        <v>19</v>
      </c>
      <c r="M166" s="125">
        <v>2</v>
      </c>
      <c r="N166" s="125">
        <v>2</v>
      </c>
      <c r="O166" s="125">
        <v>1</v>
      </c>
      <c r="P166" s="125">
        <v>2</v>
      </c>
      <c r="Q166" s="125">
        <v>1</v>
      </c>
      <c r="R166" s="125">
        <v>2</v>
      </c>
      <c r="S166" s="125" t="s">
        <v>19</v>
      </c>
      <c r="T166" s="125" t="s">
        <v>138</v>
      </c>
      <c r="U166" s="125" t="s">
        <v>140</v>
      </c>
    </row>
    <row r="167" spans="1:21" x14ac:dyDescent="0.25">
      <c r="A167" s="75">
        <v>166</v>
      </c>
      <c r="B167" s="125" t="s">
        <v>10</v>
      </c>
      <c r="C167" s="125" t="s">
        <v>11</v>
      </c>
      <c r="D167" s="125" t="s">
        <v>12</v>
      </c>
      <c r="E167" s="125" t="s">
        <v>17</v>
      </c>
      <c r="F167" s="125" t="s">
        <v>4</v>
      </c>
      <c r="G167" s="125" t="s">
        <v>21</v>
      </c>
      <c r="H167" s="125" t="s">
        <v>98</v>
      </c>
      <c r="I167" s="125" t="s">
        <v>99</v>
      </c>
      <c r="J167" s="125" t="s">
        <v>186</v>
      </c>
      <c r="K167" s="125" t="s">
        <v>102</v>
      </c>
      <c r="L167" s="125" t="s">
        <v>19</v>
      </c>
      <c r="M167" s="125">
        <v>1</v>
      </c>
      <c r="N167" s="125">
        <v>1</v>
      </c>
      <c r="O167" s="125">
        <v>1</v>
      </c>
      <c r="P167" s="125">
        <v>1</v>
      </c>
      <c r="Q167" s="125">
        <v>1</v>
      </c>
      <c r="R167" s="125">
        <v>2</v>
      </c>
      <c r="S167" s="125" t="s">
        <v>19</v>
      </c>
      <c r="T167" s="125" t="s">
        <v>136</v>
      </c>
      <c r="U167" s="125" t="s">
        <v>137</v>
      </c>
    </row>
    <row r="168" spans="1:21" x14ac:dyDescent="0.25">
      <c r="A168" s="75">
        <v>167</v>
      </c>
      <c r="B168" s="125" t="s">
        <v>20</v>
      </c>
      <c r="C168" s="125" t="s">
        <v>11</v>
      </c>
      <c r="D168" s="125" t="s">
        <v>61</v>
      </c>
      <c r="E168" s="125" t="s">
        <v>13</v>
      </c>
      <c r="F168" s="125" t="s">
        <v>4</v>
      </c>
      <c r="G168" s="125" t="s">
        <v>24</v>
      </c>
      <c r="H168" s="125" t="s">
        <v>98</v>
      </c>
      <c r="I168" s="125" t="s">
        <v>99</v>
      </c>
      <c r="J168" s="125" t="s">
        <v>187</v>
      </c>
      <c r="K168" s="125" t="s">
        <v>102</v>
      </c>
      <c r="L168" s="125" t="s">
        <v>14</v>
      </c>
      <c r="M168" s="125">
        <v>2</v>
      </c>
      <c r="N168" s="125">
        <v>2</v>
      </c>
      <c r="O168" s="125">
        <v>1</v>
      </c>
      <c r="P168" s="125">
        <v>1</v>
      </c>
      <c r="Q168" s="125">
        <v>1</v>
      </c>
      <c r="R168" s="125">
        <v>2</v>
      </c>
      <c r="S168" s="125" t="s">
        <v>19</v>
      </c>
      <c r="T168" s="125" t="s">
        <v>136</v>
      </c>
      <c r="U168" s="125" t="s">
        <v>137</v>
      </c>
    </row>
    <row r="169" spans="1:21" x14ac:dyDescent="0.25">
      <c r="A169" s="75">
        <v>168</v>
      </c>
      <c r="B169" s="125" t="s">
        <v>10</v>
      </c>
      <c r="C169" s="125" t="s">
        <v>11</v>
      </c>
      <c r="D169" s="125" t="s">
        <v>12</v>
      </c>
      <c r="E169" s="125" t="s">
        <v>13</v>
      </c>
      <c r="F169" s="125" t="s">
        <v>4</v>
      </c>
      <c r="G169" s="125" t="s">
        <v>18</v>
      </c>
      <c r="H169" s="125" t="s">
        <v>101</v>
      </c>
      <c r="I169" s="125" t="s">
        <v>99</v>
      </c>
      <c r="J169" s="125" t="s">
        <v>188</v>
      </c>
      <c r="K169" s="125" t="s">
        <v>100</v>
      </c>
      <c r="L169" s="125" t="s">
        <v>14</v>
      </c>
      <c r="M169" s="125">
        <v>1</v>
      </c>
      <c r="N169" s="125">
        <v>1</v>
      </c>
      <c r="O169" s="125">
        <v>1</v>
      </c>
      <c r="P169" s="125">
        <v>1</v>
      </c>
      <c r="Q169" s="125">
        <v>1</v>
      </c>
      <c r="R169" s="125">
        <v>2</v>
      </c>
      <c r="S169" s="125" t="s">
        <v>19</v>
      </c>
      <c r="T169" s="125" t="s">
        <v>136</v>
      </c>
      <c r="U169" s="125" t="s">
        <v>137</v>
      </c>
    </row>
    <row r="170" spans="1:21" x14ac:dyDescent="0.25">
      <c r="A170" s="75">
        <v>169</v>
      </c>
      <c r="B170" s="125" t="s">
        <v>10</v>
      </c>
      <c r="C170" s="125" t="s">
        <v>11</v>
      </c>
      <c r="D170" s="125" t="s">
        <v>16</v>
      </c>
      <c r="E170" s="125" t="s">
        <v>17</v>
      </c>
      <c r="F170" s="125" t="s">
        <v>4</v>
      </c>
      <c r="G170" s="125" t="s">
        <v>21</v>
      </c>
      <c r="H170" s="125" t="s">
        <v>101</v>
      </c>
      <c r="I170" s="125" t="s">
        <v>99</v>
      </c>
      <c r="J170" s="125" t="s">
        <v>172</v>
      </c>
      <c r="K170" s="125" t="s">
        <v>102</v>
      </c>
      <c r="L170" s="125" t="s">
        <v>19</v>
      </c>
      <c r="M170" s="125">
        <v>1</v>
      </c>
      <c r="N170" s="125">
        <v>1</v>
      </c>
      <c r="O170" s="125">
        <v>1</v>
      </c>
      <c r="P170" s="125">
        <v>1</v>
      </c>
      <c r="Q170" s="125">
        <v>1</v>
      </c>
      <c r="R170" s="125">
        <v>2</v>
      </c>
      <c r="S170" s="125" t="s">
        <v>19</v>
      </c>
      <c r="T170" s="125" t="s">
        <v>136</v>
      </c>
      <c r="U170" s="125" t="s">
        <v>137</v>
      </c>
    </row>
    <row r="171" spans="1:21" x14ac:dyDescent="0.25">
      <c r="A171" s="75">
        <v>170</v>
      </c>
      <c r="B171" s="125" t="s">
        <v>166</v>
      </c>
      <c r="C171" s="125" t="s">
        <v>26</v>
      </c>
      <c r="D171" s="125" t="s">
        <v>61</v>
      </c>
      <c r="E171" s="125" t="s">
        <v>17</v>
      </c>
      <c r="F171" s="125" t="s">
        <v>4</v>
      </c>
      <c r="G171" s="125" t="s">
        <v>18</v>
      </c>
      <c r="H171" s="125" t="s">
        <v>98</v>
      </c>
      <c r="I171" s="125" t="s">
        <v>99</v>
      </c>
      <c r="J171" s="125" t="s">
        <v>189</v>
      </c>
      <c r="K171" s="125" t="s">
        <v>102</v>
      </c>
      <c r="L171" s="125" t="s">
        <v>14</v>
      </c>
      <c r="M171" s="125">
        <v>1</v>
      </c>
      <c r="N171" s="125">
        <v>1</v>
      </c>
      <c r="O171" s="125">
        <v>1</v>
      </c>
      <c r="P171" s="125">
        <v>1</v>
      </c>
      <c r="Q171" s="125">
        <v>1</v>
      </c>
      <c r="R171" s="125">
        <v>1</v>
      </c>
      <c r="S171" s="125" t="s">
        <v>19</v>
      </c>
      <c r="T171" s="125" t="s">
        <v>136</v>
      </c>
      <c r="U171" s="125" t="s">
        <v>137</v>
      </c>
    </row>
    <row r="172" spans="1:21" x14ac:dyDescent="0.25">
      <c r="A172" s="75">
        <v>171</v>
      </c>
      <c r="B172" s="125" t="s">
        <v>10</v>
      </c>
      <c r="C172" s="125" t="s">
        <v>11</v>
      </c>
      <c r="D172" s="125" t="s">
        <v>12</v>
      </c>
      <c r="E172" s="125" t="s">
        <v>17</v>
      </c>
      <c r="F172" s="125" t="s">
        <v>4</v>
      </c>
      <c r="G172" s="125" t="s">
        <v>18</v>
      </c>
      <c r="H172" s="125" t="s">
        <v>98</v>
      </c>
      <c r="I172" s="125" t="s">
        <v>99</v>
      </c>
      <c r="J172" s="125" t="s">
        <v>165</v>
      </c>
      <c r="K172" s="125" t="s">
        <v>102</v>
      </c>
      <c r="L172" s="125" t="s">
        <v>14</v>
      </c>
      <c r="M172" s="125">
        <v>1</v>
      </c>
      <c r="N172" s="125">
        <v>1</v>
      </c>
      <c r="O172" s="125">
        <v>1</v>
      </c>
      <c r="P172" s="125">
        <v>1</v>
      </c>
      <c r="Q172" s="125">
        <v>1</v>
      </c>
      <c r="R172" s="125">
        <v>2</v>
      </c>
      <c r="S172" s="125" t="s">
        <v>19</v>
      </c>
      <c r="T172" s="125" t="s">
        <v>136</v>
      </c>
      <c r="U172" s="125" t="s">
        <v>137</v>
      </c>
    </row>
    <row r="173" spans="1:21" x14ac:dyDescent="0.25">
      <c r="A173" s="75">
        <v>172</v>
      </c>
      <c r="B173" s="125" t="s">
        <v>60</v>
      </c>
      <c r="C173" s="125" t="s">
        <v>11</v>
      </c>
      <c r="D173" s="125" t="s">
        <v>12</v>
      </c>
      <c r="E173" s="125" t="s">
        <v>13</v>
      </c>
      <c r="F173" s="125" t="s">
        <v>4</v>
      </c>
      <c r="G173" s="125" t="s">
        <v>18</v>
      </c>
      <c r="H173" s="125" t="s">
        <v>98</v>
      </c>
      <c r="I173" s="125" t="s">
        <v>99</v>
      </c>
      <c r="J173" s="125" t="s">
        <v>165</v>
      </c>
      <c r="K173" s="125" t="s">
        <v>173</v>
      </c>
      <c r="L173" s="125" t="s">
        <v>14</v>
      </c>
      <c r="M173" s="125">
        <v>1</v>
      </c>
      <c r="N173" s="125">
        <v>1</v>
      </c>
      <c r="O173" s="125">
        <v>1</v>
      </c>
      <c r="P173" s="125">
        <v>1</v>
      </c>
      <c r="Q173" s="125">
        <v>1</v>
      </c>
      <c r="R173" s="125">
        <v>1</v>
      </c>
      <c r="S173" s="125" t="s">
        <v>19</v>
      </c>
      <c r="T173" s="125" t="s">
        <v>136</v>
      </c>
      <c r="U173" s="125" t="s">
        <v>137</v>
      </c>
    </row>
    <row r="174" spans="1:21" x14ac:dyDescent="0.25">
      <c r="A174" s="75">
        <v>173</v>
      </c>
      <c r="B174" s="125" t="s">
        <v>10</v>
      </c>
      <c r="C174" s="125" t="s">
        <v>11</v>
      </c>
      <c r="D174" s="125" t="s">
        <v>12</v>
      </c>
      <c r="E174" s="125" t="s">
        <v>17</v>
      </c>
      <c r="F174" s="125" t="s">
        <v>4</v>
      </c>
      <c r="G174" s="125" t="s">
        <v>18</v>
      </c>
      <c r="H174" s="125" t="s">
        <v>98</v>
      </c>
      <c r="I174" s="125" t="s">
        <v>99</v>
      </c>
      <c r="J174" s="125" t="s">
        <v>165</v>
      </c>
      <c r="K174" s="125" t="s">
        <v>102</v>
      </c>
      <c r="L174" s="125" t="s">
        <v>14</v>
      </c>
      <c r="M174" s="125">
        <v>1</v>
      </c>
      <c r="N174" s="125">
        <v>1</v>
      </c>
      <c r="O174" s="125">
        <v>1</v>
      </c>
      <c r="P174" s="125">
        <v>1</v>
      </c>
      <c r="Q174" s="125">
        <v>1</v>
      </c>
      <c r="R174" s="125">
        <v>2</v>
      </c>
      <c r="S174" s="125" t="s">
        <v>19</v>
      </c>
      <c r="T174" s="125" t="s">
        <v>136</v>
      </c>
      <c r="U174" s="125" t="s">
        <v>137</v>
      </c>
    </row>
    <row r="175" spans="1:21" x14ac:dyDescent="0.25">
      <c r="A175" s="75">
        <v>174</v>
      </c>
      <c r="B175" s="125" t="s">
        <v>10</v>
      </c>
      <c r="C175" s="125" t="s">
        <v>11</v>
      </c>
      <c r="D175" s="125" t="s">
        <v>12</v>
      </c>
      <c r="E175" s="125" t="s">
        <v>17</v>
      </c>
      <c r="F175" s="125" t="s">
        <v>4</v>
      </c>
      <c r="G175" s="125" t="s">
        <v>58</v>
      </c>
      <c r="H175" s="125" t="s">
        <v>98</v>
      </c>
      <c r="I175" s="125" t="s">
        <v>99</v>
      </c>
      <c r="J175" s="125" t="s">
        <v>190</v>
      </c>
      <c r="K175" s="125" t="s">
        <v>102</v>
      </c>
      <c r="L175" s="125" t="s">
        <v>14</v>
      </c>
      <c r="M175" s="125">
        <v>1</v>
      </c>
      <c r="N175" s="125">
        <v>1</v>
      </c>
      <c r="O175" s="125">
        <v>1</v>
      </c>
      <c r="P175" s="125">
        <v>1</v>
      </c>
      <c r="Q175" s="125">
        <v>1</v>
      </c>
      <c r="R175" s="125">
        <v>2</v>
      </c>
      <c r="S175" s="125" t="s">
        <v>19</v>
      </c>
      <c r="T175" s="125" t="s">
        <v>136</v>
      </c>
      <c r="U175" s="125" t="s">
        <v>137</v>
      </c>
    </row>
    <row r="176" spans="1:21" x14ac:dyDescent="0.25">
      <c r="A176" s="75">
        <v>175</v>
      </c>
      <c r="B176" s="125" t="s">
        <v>20</v>
      </c>
      <c r="C176" s="125" t="s">
        <v>11</v>
      </c>
      <c r="D176" s="125" t="s">
        <v>12</v>
      </c>
      <c r="E176" s="125" t="s">
        <v>13</v>
      </c>
      <c r="F176" s="125" t="s">
        <v>4</v>
      </c>
      <c r="G176" s="125" t="s">
        <v>24</v>
      </c>
      <c r="H176" s="125" t="s">
        <v>98</v>
      </c>
      <c r="I176" s="125" t="s">
        <v>99</v>
      </c>
      <c r="J176" s="125" t="s">
        <v>165</v>
      </c>
      <c r="K176" s="125" t="s">
        <v>102</v>
      </c>
      <c r="L176" s="125" t="s">
        <v>14</v>
      </c>
      <c r="M176" s="125">
        <v>1</v>
      </c>
      <c r="N176" s="125">
        <v>1</v>
      </c>
      <c r="O176" s="125">
        <v>1</v>
      </c>
      <c r="P176" s="125">
        <v>1</v>
      </c>
      <c r="Q176" s="125">
        <v>1</v>
      </c>
      <c r="R176" s="125">
        <v>2</v>
      </c>
      <c r="S176" s="125" t="s">
        <v>19</v>
      </c>
      <c r="T176" s="125" t="s">
        <v>136</v>
      </c>
      <c r="U176" s="125" t="s">
        <v>137</v>
      </c>
    </row>
    <row r="177" spans="1:21" x14ac:dyDescent="0.25">
      <c r="A177" s="75">
        <v>176</v>
      </c>
      <c r="B177" s="125" t="s">
        <v>32</v>
      </c>
      <c r="C177" s="125" t="s">
        <v>26</v>
      </c>
      <c r="D177" s="125" t="s">
        <v>12</v>
      </c>
      <c r="E177" s="125" t="s">
        <v>13</v>
      </c>
      <c r="F177" s="125" t="s">
        <v>4</v>
      </c>
      <c r="G177" s="125" t="s">
        <v>21</v>
      </c>
      <c r="H177" s="125" t="s">
        <v>98</v>
      </c>
      <c r="I177" s="125" t="s">
        <v>99</v>
      </c>
      <c r="J177" s="125" t="s">
        <v>165</v>
      </c>
      <c r="K177" s="125" t="s">
        <v>100</v>
      </c>
      <c r="L177" s="125" t="s">
        <v>14</v>
      </c>
      <c r="M177" s="125">
        <v>1</v>
      </c>
      <c r="N177" s="125">
        <v>1</v>
      </c>
      <c r="O177" s="125">
        <v>1</v>
      </c>
      <c r="P177" s="125">
        <v>1</v>
      </c>
      <c r="Q177" s="125">
        <v>1</v>
      </c>
      <c r="R177" s="125">
        <v>2</v>
      </c>
      <c r="S177" s="125" t="s">
        <v>19</v>
      </c>
      <c r="T177" s="125" t="s">
        <v>136</v>
      </c>
      <c r="U177" s="125" t="s">
        <v>137</v>
      </c>
    </row>
    <row r="178" spans="1:21" x14ac:dyDescent="0.25">
      <c r="A178" s="75">
        <v>177</v>
      </c>
      <c r="B178" s="125" t="s">
        <v>59</v>
      </c>
      <c r="C178" s="125" t="s">
        <v>63</v>
      </c>
      <c r="D178" s="125" t="s">
        <v>12</v>
      </c>
      <c r="E178" s="125" t="s">
        <v>17</v>
      </c>
      <c r="F178" s="125" t="s">
        <v>4</v>
      </c>
      <c r="G178" s="125" t="s">
        <v>18</v>
      </c>
      <c r="H178" s="125" t="s">
        <v>98</v>
      </c>
      <c r="I178" s="125" t="s">
        <v>99</v>
      </c>
      <c r="J178" s="125" t="s">
        <v>191</v>
      </c>
      <c r="K178" s="125" t="s">
        <v>102</v>
      </c>
      <c r="L178" s="125" t="s">
        <v>14</v>
      </c>
      <c r="M178" s="125">
        <v>1</v>
      </c>
      <c r="N178" s="125">
        <v>1</v>
      </c>
      <c r="O178" s="125">
        <v>1</v>
      </c>
      <c r="P178" s="125">
        <v>1</v>
      </c>
      <c r="Q178" s="125">
        <v>1</v>
      </c>
      <c r="R178" s="125">
        <v>2</v>
      </c>
      <c r="S178" s="125" t="s">
        <v>19</v>
      </c>
      <c r="T178" s="125" t="s">
        <v>136</v>
      </c>
      <c r="U178" s="125" t="s">
        <v>137</v>
      </c>
    </row>
    <row r="179" spans="1:21" x14ac:dyDescent="0.25">
      <c r="A179" s="75">
        <v>178</v>
      </c>
      <c r="B179" s="125" t="s">
        <v>10</v>
      </c>
      <c r="C179" s="125" t="s">
        <v>11</v>
      </c>
      <c r="D179" s="125" t="s">
        <v>16</v>
      </c>
      <c r="E179" s="125" t="s">
        <v>13</v>
      </c>
      <c r="F179" s="125" t="s">
        <v>4</v>
      </c>
      <c r="G179" s="125" t="s">
        <v>24</v>
      </c>
      <c r="H179" s="125" t="s">
        <v>98</v>
      </c>
      <c r="I179" s="125" t="s">
        <v>99</v>
      </c>
      <c r="J179" s="125" t="s">
        <v>192</v>
      </c>
      <c r="K179" s="125" t="s">
        <v>100</v>
      </c>
      <c r="L179" s="125" t="s">
        <v>19</v>
      </c>
      <c r="M179" s="125">
        <v>1</v>
      </c>
      <c r="N179" s="125">
        <v>1</v>
      </c>
      <c r="O179" s="125">
        <v>1</v>
      </c>
      <c r="P179" s="125">
        <v>1</v>
      </c>
      <c r="Q179" s="125">
        <v>1</v>
      </c>
      <c r="R179" s="125">
        <v>2</v>
      </c>
      <c r="S179" s="125" t="s">
        <v>19</v>
      </c>
      <c r="T179" s="125" t="s">
        <v>136</v>
      </c>
      <c r="U179" s="125" t="s">
        <v>137</v>
      </c>
    </row>
    <row r="180" spans="1:21" x14ac:dyDescent="0.25">
      <c r="A180" s="75">
        <v>179</v>
      </c>
      <c r="B180" s="125" t="s">
        <v>57</v>
      </c>
      <c r="C180" s="125" t="s">
        <v>63</v>
      </c>
      <c r="D180" s="125" t="s">
        <v>12</v>
      </c>
      <c r="E180" s="125" t="s">
        <v>17</v>
      </c>
      <c r="F180" s="125" t="s">
        <v>4</v>
      </c>
      <c r="G180" s="125" t="s">
        <v>58</v>
      </c>
      <c r="H180" s="125" t="s">
        <v>98</v>
      </c>
      <c r="I180" s="125" t="s">
        <v>99</v>
      </c>
      <c r="J180" s="125" t="s">
        <v>193</v>
      </c>
      <c r="K180" s="125" t="s">
        <v>102</v>
      </c>
      <c r="L180" s="125" t="s">
        <v>14</v>
      </c>
      <c r="M180" s="125">
        <v>1</v>
      </c>
      <c r="N180" s="125">
        <v>1</v>
      </c>
      <c r="O180" s="125">
        <v>1</v>
      </c>
      <c r="P180" s="125">
        <v>1</v>
      </c>
      <c r="Q180" s="125">
        <v>1</v>
      </c>
      <c r="R180" s="125">
        <v>1</v>
      </c>
      <c r="S180" s="125" t="s">
        <v>19</v>
      </c>
      <c r="T180" s="125" t="s">
        <v>136</v>
      </c>
      <c r="U180" s="125" t="s">
        <v>137</v>
      </c>
    </row>
    <row r="181" spans="1:21" x14ac:dyDescent="0.25">
      <c r="A181" s="75">
        <v>180</v>
      </c>
      <c r="B181" s="125" t="s">
        <v>166</v>
      </c>
      <c r="C181" s="125" t="s">
        <v>11</v>
      </c>
      <c r="D181" s="125" t="s">
        <v>12</v>
      </c>
      <c r="E181" s="125" t="s">
        <v>13</v>
      </c>
      <c r="F181" s="125" t="s">
        <v>4</v>
      </c>
      <c r="G181" s="125" t="s">
        <v>18</v>
      </c>
      <c r="H181" s="125" t="s">
        <v>101</v>
      </c>
      <c r="I181" s="125" t="s">
        <v>99</v>
      </c>
      <c r="J181" s="125" t="s">
        <v>194</v>
      </c>
      <c r="K181" s="125" t="s">
        <v>144</v>
      </c>
      <c r="L181" s="125" t="s">
        <v>14</v>
      </c>
      <c r="M181" s="125">
        <v>1</v>
      </c>
      <c r="N181" s="125">
        <v>1</v>
      </c>
      <c r="O181" s="125">
        <v>1</v>
      </c>
      <c r="P181" s="125">
        <v>1</v>
      </c>
      <c r="Q181" s="125">
        <v>1</v>
      </c>
      <c r="R181" s="125">
        <v>2</v>
      </c>
      <c r="S181" s="125" t="s">
        <v>19</v>
      </c>
      <c r="T181" s="125" t="s">
        <v>136</v>
      </c>
      <c r="U181" s="125" t="s">
        <v>137</v>
      </c>
    </row>
    <row r="182" spans="1:21" x14ac:dyDescent="0.25">
      <c r="A182" s="75">
        <v>181</v>
      </c>
      <c r="B182" s="125" t="s">
        <v>30</v>
      </c>
      <c r="C182" s="125" t="s">
        <v>26</v>
      </c>
      <c r="D182" s="125" t="s">
        <v>12</v>
      </c>
      <c r="E182" s="125" t="s">
        <v>13</v>
      </c>
      <c r="F182" s="125" t="s">
        <v>4</v>
      </c>
      <c r="G182" s="125" t="s">
        <v>21</v>
      </c>
      <c r="H182" s="125" t="s">
        <v>98</v>
      </c>
      <c r="I182" s="125" t="s">
        <v>99</v>
      </c>
      <c r="J182" s="125" t="s">
        <v>165</v>
      </c>
      <c r="K182" s="125" t="s">
        <v>102</v>
      </c>
      <c r="L182" s="125" t="s">
        <v>14</v>
      </c>
      <c r="M182" s="125">
        <v>1</v>
      </c>
      <c r="N182" s="125">
        <v>1</v>
      </c>
      <c r="O182" s="125">
        <v>1</v>
      </c>
      <c r="P182" s="125">
        <v>1</v>
      </c>
      <c r="Q182" s="125">
        <v>1</v>
      </c>
      <c r="R182" s="125">
        <v>2</v>
      </c>
      <c r="S182" s="125" t="s">
        <v>19</v>
      </c>
      <c r="T182" s="125" t="s">
        <v>136</v>
      </c>
      <c r="U182" s="125" t="s">
        <v>137</v>
      </c>
    </row>
    <row r="183" spans="1:21" x14ac:dyDescent="0.25">
      <c r="A183" s="75">
        <v>182</v>
      </c>
      <c r="B183" s="125" t="s">
        <v>20</v>
      </c>
      <c r="C183" s="125" t="s">
        <v>11</v>
      </c>
      <c r="D183" s="125" t="s">
        <v>12</v>
      </c>
      <c r="E183" s="125" t="s">
        <v>13</v>
      </c>
      <c r="F183" s="125" t="s">
        <v>4</v>
      </c>
      <c r="G183" s="125" t="s">
        <v>18</v>
      </c>
      <c r="H183" s="125" t="s">
        <v>98</v>
      </c>
      <c r="I183" s="125" t="s">
        <v>99</v>
      </c>
      <c r="J183" s="125" t="s">
        <v>195</v>
      </c>
      <c r="K183" s="125" t="s">
        <v>102</v>
      </c>
      <c r="L183" s="125" t="s">
        <v>14</v>
      </c>
      <c r="M183" s="125">
        <v>1</v>
      </c>
      <c r="N183" s="125">
        <v>1</v>
      </c>
      <c r="O183" s="125">
        <v>1</v>
      </c>
      <c r="P183" s="125">
        <v>1</v>
      </c>
      <c r="Q183" s="125">
        <v>1</v>
      </c>
      <c r="R183" s="125">
        <v>2</v>
      </c>
      <c r="S183" s="125" t="s">
        <v>19</v>
      </c>
      <c r="T183" s="125" t="s">
        <v>136</v>
      </c>
      <c r="U183" s="125" t="s">
        <v>137</v>
      </c>
    </row>
    <row r="184" spans="1:21" x14ac:dyDescent="0.25">
      <c r="A184" s="75">
        <v>183</v>
      </c>
      <c r="B184" s="125" t="s">
        <v>10</v>
      </c>
      <c r="C184" s="125" t="s">
        <v>11</v>
      </c>
      <c r="D184" s="125" t="s">
        <v>12</v>
      </c>
      <c r="E184" s="125" t="s">
        <v>13</v>
      </c>
      <c r="F184" s="125" t="s">
        <v>4</v>
      </c>
      <c r="G184" s="125" t="s">
        <v>18</v>
      </c>
      <c r="H184" s="125" t="s">
        <v>98</v>
      </c>
      <c r="I184" s="125" t="s">
        <v>99</v>
      </c>
      <c r="J184" s="125" t="s">
        <v>165</v>
      </c>
      <c r="K184" s="125" t="s">
        <v>102</v>
      </c>
      <c r="L184" s="125" t="s">
        <v>14</v>
      </c>
      <c r="M184" s="125">
        <v>1</v>
      </c>
      <c r="N184" s="125">
        <v>1</v>
      </c>
      <c r="O184" s="125">
        <v>2</v>
      </c>
      <c r="P184" s="125">
        <v>1</v>
      </c>
      <c r="Q184" s="125">
        <v>1</v>
      </c>
      <c r="R184" s="125">
        <v>1</v>
      </c>
      <c r="S184" s="125" t="s">
        <v>19</v>
      </c>
      <c r="T184" s="125" t="s">
        <v>139</v>
      </c>
      <c r="U184" s="125" t="s">
        <v>137</v>
      </c>
    </row>
    <row r="185" spans="1:21" x14ac:dyDescent="0.25">
      <c r="A185" s="75">
        <v>184</v>
      </c>
      <c r="B185" s="125" t="s">
        <v>20</v>
      </c>
      <c r="C185" s="125" t="s">
        <v>11</v>
      </c>
      <c r="D185" s="125" t="s">
        <v>16</v>
      </c>
      <c r="E185" s="125" t="s">
        <v>13</v>
      </c>
      <c r="F185" s="125" t="s">
        <v>4</v>
      </c>
      <c r="G185" s="125" t="s">
        <v>21</v>
      </c>
      <c r="H185" s="125" t="s">
        <v>98</v>
      </c>
      <c r="I185" s="125" t="s">
        <v>99</v>
      </c>
      <c r="J185" s="125" t="s">
        <v>165</v>
      </c>
      <c r="K185" s="125" t="s">
        <v>102</v>
      </c>
      <c r="L185" s="125" t="s">
        <v>14</v>
      </c>
      <c r="M185" s="125">
        <v>1</v>
      </c>
      <c r="N185" s="125">
        <v>1</v>
      </c>
      <c r="O185" s="125">
        <v>1</v>
      </c>
      <c r="P185" s="125">
        <v>1</v>
      </c>
      <c r="Q185" s="125">
        <v>1</v>
      </c>
      <c r="R185" s="125">
        <v>1</v>
      </c>
      <c r="S185" s="125" t="s">
        <v>19</v>
      </c>
      <c r="T185" s="125" t="s">
        <v>139</v>
      </c>
      <c r="U185" s="125" t="s">
        <v>137</v>
      </c>
    </row>
    <row r="186" spans="1:21" x14ac:dyDescent="0.25">
      <c r="A186" s="75">
        <v>185</v>
      </c>
      <c r="B186" s="125" t="s">
        <v>20</v>
      </c>
      <c r="C186" s="125" t="s">
        <v>11</v>
      </c>
      <c r="D186" s="125" t="s">
        <v>12</v>
      </c>
      <c r="E186" s="125" t="s">
        <v>13</v>
      </c>
      <c r="F186" s="125" t="s">
        <v>4</v>
      </c>
      <c r="G186" s="125" t="s">
        <v>21</v>
      </c>
      <c r="H186" s="125" t="s">
        <v>98</v>
      </c>
      <c r="I186" s="125" t="s">
        <v>99</v>
      </c>
      <c r="J186" s="125" t="s">
        <v>165</v>
      </c>
      <c r="K186" s="125" t="s">
        <v>102</v>
      </c>
      <c r="L186" s="125" t="s">
        <v>19</v>
      </c>
      <c r="M186" s="125">
        <v>1</v>
      </c>
      <c r="N186" s="125">
        <v>2</v>
      </c>
      <c r="O186" s="125">
        <v>1</v>
      </c>
      <c r="P186" s="125">
        <v>1</v>
      </c>
      <c r="Q186" s="125">
        <v>3</v>
      </c>
      <c r="R186" s="125">
        <v>1</v>
      </c>
      <c r="S186" s="125" t="s">
        <v>19</v>
      </c>
      <c r="T186" s="125" t="s">
        <v>139</v>
      </c>
      <c r="U186" s="125" t="s">
        <v>140</v>
      </c>
    </row>
    <row r="187" spans="1:21" x14ac:dyDescent="0.25">
      <c r="A187" s="75">
        <v>186</v>
      </c>
      <c r="B187" s="125" t="s">
        <v>20</v>
      </c>
      <c r="C187" s="125" t="s">
        <v>11</v>
      </c>
      <c r="D187" s="125" t="s">
        <v>12</v>
      </c>
      <c r="E187" s="125" t="s">
        <v>13</v>
      </c>
      <c r="F187" s="125" t="s">
        <v>4</v>
      </c>
      <c r="G187" s="125" t="s">
        <v>5</v>
      </c>
      <c r="H187" s="125" t="s">
        <v>98</v>
      </c>
      <c r="I187" s="125" t="s">
        <v>99</v>
      </c>
      <c r="J187" s="125" t="s">
        <v>196</v>
      </c>
      <c r="K187" s="125" t="s">
        <v>102</v>
      </c>
      <c r="L187" s="125" t="s">
        <v>19</v>
      </c>
      <c r="M187" s="125">
        <v>1</v>
      </c>
      <c r="N187" s="125">
        <v>1</v>
      </c>
      <c r="O187" s="125">
        <v>1</v>
      </c>
      <c r="P187" s="125">
        <v>1</v>
      </c>
      <c r="Q187" s="125">
        <v>1</v>
      </c>
      <c r="R187" s="125">
        <v>1</v>
      </c>
      <c r="S187" s="125" t="s">
        <v>19</v>
      </c>
      <c r="T187" s="125" t="s">
        <v>136</v>
      </c>
      <c r="U187" s="125" t="s">
        <v>137</v>
      </c>
    </row>
    <row r="188" spans="1:21" x14ac:dyDescent="0.25">
      <c r="A188" s="75">
        <v>187</v>
      </c>
      <c r="B188" s="125" t="s">
        <v>166</v>
      </c>
      <c r="C188" s="125" t="s">
        <v>26</v>
      </c>
      <c r="D188" s="125" t="s">
        <v>12</v>
      </c>
      <c r="E188" s="125" t="s">
        <v>17</v>
      </c>
      <c r="F188" s="125" t="s">
        <v>4</v>
      </c>
      <c r="G188" s="125" t="s">
        <v>21</v>
      </c>
      <c r="H188" s="125" t="s">
        <v>98</v>
      </c>
      <c r="I188" s="125" t="s">
        <v>99</v>
      </c>
      <c r="J188" s="125" t="s">
        <v>197</v>
      </c>
      <c r="K188" s="125" t="s">
        <v>102</v>
      </c>
      <c r="L188" s="125" t="s">
        <v>14</v>
      </c>
      <c r="M188" s="125">
        <v>1</v>
      </c>
      <c r="N188" s="125">
        <v>1</v>
      </c>
      <c r="O188" s="125">
        <v>1</v>
      </c>
      <c r="P188" s="125">
        <v>1</v>
      </c>
      <c r="Q188" s="125">
        <v>1</v>
      </c>
      <c r="R188" s="125">
        <v>2</v>
      </c>
      <c r="S188" s="125" t="s">
        <v>19</v>
      </c>
      <c r="T188" s="125" t="s">
        <v>136</v>
      </c>
      <c r="U188" s="125" t="s">
        <v>137</v>
      </c>
    </row>
    <row r="189" spans="1:21" x14ac:dyDescent="0.25">
      <c r="A189" s="75">
        <v>188</v>
      </c>
      <c r="B189" s="125" t="s">
        <v>10</v>
      </c>
      <c r="C189" s="125" t="s">
        <v>11</v>
      </c>
      <c r="D189" s="125" t="s">
        <v>12</v>
      </c>
      <c r="E189" s="125" t="s">
        <v>17</v>
      </c>
      <c r="F189" s="125" t="s">
        <v>4</v>
      </c>
      <c r="G189" s="125" t="s">
        <v>5</v>
      </c>
      <c r="H189" s="125" t="s">
        <v>98</v>
      </c>
      <c r="I189" s="125" t="s">
        <v>99</v>
      </c>
      <c r="J189" s="125" t="s">
        <v>165</v>
      </c>
      <c r="K189" s="125" t="s">
        <v>102</v>
      </c>
      <c r="L189" s="125" t="s">
        <v>14</v>
      </c>
      <c r="M189" s="125">
        <v>1</v>
      </c>
      <c r="N189" s="125">
        <v>1</v>
      </c>
      <c r="O189" s="125">
        <v>1</v>
      </c>
      <c r="P189" s="125">
        <v>1</v>
      </c>
      <c r="Q189" s="125">
        <v>1</v>
      </c>
      <c r="R189" s="125">
        <v>2</v>
      </c>
      <c r="S189" s="125" t="s">
        <v>19</v>
      </c>
      <c r="T189" s="125" t="s">
        <v>136</v>
      </c>
      <c r="U189" s="125" t="s">
        <v>137</v>
      </c>
    </row>
    <row r="190" spans="1:21" x14ac:dyDescent="0.25">
      <c r="A190" s="75">
        <v>189</v>
      </c>
      <c r="B190" s="125" t="s">
        <v>20</v>
      </c>
      <c r="C190" s="125" t="s">
        <v>11</v>
      </c>
      <c r="D190" s="125" t="s">
        <v>12</v>
      </c>
      <c r="E190" s="125" t="s">
        <v>17</v>
      </c>
      <c r="F190" s="125" t="s">
        <v>4</v>
      </c>
      <c r="G190" s="125" t="s">
        <v>21</v>
      </c>
      <c r="H190" s="125" t="s">
        <v>101</v>
      </c>
      <c r="I190" s="125" t="s">
        <v>99</v>
      </c>
      <c r="J190" s="125" t="s">
        <v>165</v>
      </c>
      <c r="K190" s="125" t="s">
        <v>100</v>
      </c>
      <c r="L190" s="125" t="s">
        <v>14</v>
      </c>
      <c r="M190" s="125">
        <v>1</v>
      </c>
      <c r="N190" s="125">
        <v>1</v>
      </c>
      <c r="O190" s="125">
        <v>1</v>
      </c>
      <c r="P190" s="125">
        <v>1</v>
      </c>
      <c r="Q190" s="125">
        <v>1</v>
      </c>
      <c r="R190" s="125">
        <v>2</v>
      </c>
      <c r="S190" s="125" t="s">
        <v>19</v>
      </c>
      <c r="T190" s="125" t="s">
        <v>136</v>
      </c>
      <c r="U190" s="125" t="s">
        <v>137</v>
      </c>
    </row>
    <row r="191" spans="1:21" x14ac:dyDescent="0.25">
      <c r="A191" s="75">
        <v>190</v>
      </c>
      <c r="B191" s="125" t="s">
        <v>10</v>
      </c>
      <c r="C191" s="125" t="s">
        <v>11</v>
      </c>
      <c r="D191" s="125" t="s">
        <v>12</v>
      </c>
      <c r="E191" s="125" t="s">
        <v>13</v>
      </c>
      <c r="F191" s="125" t="s">
        <v>4</v>
      </c>
      <c r="G191" s="125" t="s">
        <v>21</v>
      </c>
      <c r="H191" s="125" t="s">
        <v>98</v>
      </c>
      <c r="I191" s="125" t="s">
        <v>99</v>
      </c>
      <c r="J191" s="125" t="s">
        <v>165</v>
      </c>
      <c r="K191" s="125" t="s">
        <v>102</v>
      </c>
      <c r="L191" s="125" t="s">
        <v>14</v>
      </c>
      <c r="M191" s="125">
        <v>1</v>
      </c>
      <c r="N191" s="125">
        <v>1</v>
      </c>
      <c r="O191" s="125">
        <v>1</v>
      </c>
      <c r="P191" s="125">
        <v>1</v>
      </c>
      <c r="Q191" s="125">
        <v>1</v>
      </c>
      <c r="R191" s="125">
        <v>2</v>
      </c>
      <c r="S191" s="125" t="s">
        <v>19</v>
      </c>
      <c r="T191" s="125" t="s">
        <v>136</v>
      </c>
      <c r="U191" s="125" t="s">
        <v>137</v>
      </c>
    </row>
    <row r="192" spans="1:21" x14ac:dyDescent="0.25">
      <c r="A192" s="75">
        <v>191</v>
      </c>
      <c r="B192" s="125" t="s">
        <v>22</v>
      </c>
      <c r="C192" s="125" t="s">
        <v>22</v>
      </c>
      <c r="D192" s="125" t="s">
        <v>23</v>
      </c>
      <c r="E192" s="125" t="s">
        <v>17</v>
      </c>
      <c r="F192" s="125" t="s">
        <v>4</v>
      </c>
      <c r="G192" s="125" t="s">
        <v>18</v>
      </c>
      <c r="H192" s="125" t="s">
        <v>98</v>
      </c>
      <c r="I192" s="125" t="s">
        <v>99</v>
      </c>
      <c r="J192" s="125" t="s">
        <v>165</v>
      </c>
      <c r="K192" s="125" t="s">
        <v>173</v>
      </c>
      <c r="L192" s="125" t="s">
        <v>14</v>
      </c>
      <c r="M192" s="125">
        <v>1</v>
      </c>
      <c r="N192" s="125">
        <v>1</v>
      </c>
      <c r="O192" s="125">
        <v>1</v>
      </c>
      <c r="P192" s="125">
        <v>1</v>
      </c>
      <c r="Q192" s="125">
        <v>1</v>
      </c>
      <c r="R192" s="125">
        <v>1</v>
      </c>
      <c r="S192" s="125" t="s">
        <v>19</v>
      </c>
      <c r="T192" s="125" t="s">
        <v>136</v>
      </c>
      <c r="U192" s="125" t="s">
        <v>137</v>
      </c>
    </row>
    <row r="193" spans="1:21" x14ac:dyDescent="0.25">
      <c r="A193" s="75">
        <v>192</v>
      </c>
      <c r="B193" s="125" t="s">
        <v>20</v>
      </c>
      <c r="C193" s="125" t="s">
        <v>11</v>
      </c>
      <c r="D193" s="125" t="s">
        <v>22</v>
      </c>
      <c r="E193" s="125" t="s">
        <v>13</v>
      </c>
      <c r="F193" s="125" t="s">
        <v>4</v>
      </c>
      <c r="G193" s="125" t="s">
        <v>21</v>
      </c>
      <c r="H193" s="125" t="s">
        <v>98</v>
      </c>
      <c r="I193" s="125" t="s">
        <v>99</v>
      </c>
      <c r="J193" s="125" t="s">
        <v>198</v>
      </c>
      <c r="K193" s="125" t="s">
        <v>102</v>
      </c>
      <c r="L193" s="125" t="s">
        <v>14</v>
      </c>
      <c r="M193" s="125">
        <v>1</v>
      </c>
      <c r="N193" s="125">
        <v>1</v>
      </c>
      <c r="O193" s="125">
        <v>1</v>
      </c>
      <c r="P193" s="125">
        <v>1</v>
      </c>
      <c r="Q193" s="125">
        <v>1</v>
      </c>
      <c r="R193" s="125">
        <v>1</v>
      </c>
      <c r="S193" s="125" t="s">
        <v>19</v>
      </c>
      <c r="T193" s="125" t="s">
        <v>136</v>
      </c>
      <c r="U193" s="125" t="s">
        <v>137</v>
      </c>
    </row>
    <row r="194" spans="1:21" x14ac:dyDescent="0.25">
      <c r="A194" s="75">
        <v>193</v>
      </c>
      <c r="B194" s="125" t="s">
        <v>20</v>
      </c>
      <c r="C194" s="125" t="s">
        <v>11</v>
      </c>
      <c r="D194" s="125" t="s">
        <v>29</v>
      </c>
      <c r="E194" s="125" t="s">
        <v>13</v>
      </c>
      <c r="F194" s="125" t="s">
        <v>4</v>
      </c>
      <c r="G194" s="125" t="s">
        <v>5</v>
      </c>
      <c r="H194" s="125" t="s">
        <v>98</v>
      </c>
      <c r="I194" s="125" t="s">
        <v>99</v>
      </c>
      <c r="J194" s="125" t="s">
        <v>165</v>
      </c>
      <c r="K194" s="125" t="s">
        <v>102</v>
      </c>
      <c r="L194" s="125" t="s">
        <v>14</v>
      </c>
      <c r="M194" s="125">
        <v>1</v>
      </c>
      <c r="N194" s="125">
        <v>1</v>
      </c>
      <c r="O194" s="125">
        <v>1</v>
      </c>
      <c r="P194" s="125">
        <v>1</v>
      </c>
      <c r="Q194" s="125">
        <v>1</v>
      </c>
      <c r="R194" s="125">
        <v>2</v>
      </c>
      <c r="S194" s="125" t="s">
        <v>19</v>
      </c>
      <c r="T194" s="125" t="s">
        <v>136</v>
      </c>
      <c r="U194" s="125" t="s">
        <v>137</v>
      </c>
    </row>
    <row r="195" spans="1:21" x14ac:dyDescent="0.25">
      <c r="A195" s="75">
        <v>194</v>
      </c>
      <c r="B195" s="125" t="s">
        <v>10</v>
      </c>
      <c r="C195" s="125" t="s">
        <v>11</v>
      </c>
      <c r="D195" s="125" t="s">
        <v>25</v>
      </c>
      <c r="E195" s="125" t="s">
        <v>17</v>
      </c>
      <c r="F195" s="125" t="s">
        <v>4</v>
      </c>
      <c r="G195" s="125" t="s">
        <v>21</v>
      </c>
      <c r="H195" s="125" t="s">
        <v>98</v>
      </c>
      <c r="I195" s="125" t="s">
        <v>99</v>
      </c>
      <c r="J195" s="125" t="s">
        <v>165</v>
      </c>
      <c r="K195" s="125" t="s">
        <v>102</v>
      </c>
      <c r="L195" s="125" t="s">
        <v>14</v>
      </c>
      <c r="M195" s="125">
        <v>1</v>
      </c>
      <c r="N195" s="125">
        <v>1</v>
      </c>
      <c r="O195" s="125">
        <v>1</v>
      </c>
      <c r="P195" s="125">
        <v>1</v>
      </c>
      <c r="Q195" s="125">
        <v>1</v>
      </c>
      <c r="R195" s="125">
        <v>2</v>
      </c>
      <c r="S195" s="125" t="s">
        <v>19</v>
      </c>
      <c r="T195" s="125" t="s">
        <v>136</v>
      </c>
      <c r="U195" s="125" t="s">
        <v>137</v>
      </c>
    </row>
    <row r="196" spans="1:21" x14ac:dyDescent="0.25">
      <c r="A196" s="75">
        <v>195</v>
      </c>
      <c r="B196" s="125" t="s">
        <v>10</v>
      </c>
      <c r="C196" s="125" t="s">
        <v>11</v>
      </c>
      <c r="D196" s="125" t="s">
        <v>16</v>
      </c>
      <c r="E196" s="125" t="s">
        <v>13</v>
      </c>
      <c r="F196" s="125" t="s">
        <v>4</v>
      </c>
      <c r="G196" s="125" t="s">
        <v>21</v>
      </c>
      <c r="H196" s="125" t="s">
        <v>98</v>
      </c>
      <c r="I196" s="125" t="s">
        <v>99</v>
      </c>
      <c r="J196" s="125" t="s">
        <v>165</v>
      </c>
      <c r="K196" s="125" t="s">
        <v>102</v>
      </c>
      <c r="L196" s="125" t="s">
        <v>14</v>
      </c>
      <c r="M196" s="125">
        <v>1</v>
      </c>
      <c r="N196" s="125">
        <v>1</v>
      </c>
      <c r="O196" s="125">
        <v>1</v>
      </c>
      <c r="P196" s="125">
        <v>1</v>
      </c>
      <c r="Q196" s="125">
        <v>1</v>
      </c>
      <c r="R196" s="125">
        <v>2</v>
      </c>
      <c r="S196" s="125" t="s">
        <v>19</v>
      </c>
      <c r="T196" s="125" t="s">
        <v>136</v>
      </c>
      <c r="U196" s="125" t="s">
        <v>137</v>
      </c>
    </row>
    <row r="197" spans="1:21" x14ac:dyDescent="0.25">
      <c r="A197" s="75">
        <v>196</v>
      </c>
      <c r="B197" s="125" t="s">
        <v>20</v>
      </c>
      <c r="C197" s="125" t="s">
        <v>11</v>
      </c>
      <c r="D197" s="125" t="s">
        <v>29</v>
      </c>
      <c r="E197" s="125" t="s">
        <v>13</v>
      </c>
      <c r="F197" s="125" t="s">
        <v>4</v>
      </c>
      <c r="G197" s="125" t="s">
        <v>21</v>
      </c>
      <c r="H197" s="125" t="s">
        <v>98</v>
      </c>
      <c r="I197" s="125" t="s">
        <v>99</v>
      </c>
      <c r="J197" s="125" t="s">
        <v>199</v>
      </c>
      <c r="K197" s="125" t="s">
        <v>102</v>
      </c>
      <c r="L197" s="125" t="s">
        <v>14</v>
      </c>
      <c r="M197" s="125">
        <v>1</v>
      </c>
      <c r="N197" s="125">
        <v>1</v>
      </c>
      <c r="O197" s="125">
        <v>1</v>
      </c>
      <c r="P197" s="125">
        <v>1</v>
      </c>
      <c r="Q197" s="125">
        <v>1</v>
      </c>
      <c r="R197" s="125">
        <v>2</v>
      </c>
      <c r="S197" s="125" t="s">
        <v>19</v>
      </c>
      <c r="T197" s="125" t="s">
        <v>136</v>
      </c>
      <c r="U197" s="125" t="s">
        <v>137</v>
      </c>
    </row>
    <row r="198" spans="1:21" x14ac:dyDescent="0.25">
      <c r="A198" s="75">
        <v>197</v>
      </c>
      <c r="B198" s="125" t="s">
        <v>20</v>
      </c>
      <c r="C198" s="125" t="s">
        <v>11</v>
      </c>
      <c r="D198" s="125" t="s">
        <v>12</v>
      </c>
      <c r="E198" s="125" t="s">
        <v>13</v>
      </c>
      <c r="F198" s="125" t="s">
        <v>4</v>
      </c>
      <c r="G198" s="125" t="s">
        <v>18</v>
      </c>
      <c r="H198" s="125" t="s">
        <v>98</v>
      </c>
      <c r="I198" s="125" t="s">
        <v>99</v>
      </c>
      <c r="J198" s="125" t="s">
        <v>165</v>
      </c>
      <c r="K198" s="125" t="s">
        <v>100</v>
      </c>
      <c r="L198" s="125" t="s">
        <v>19</v>
      </c>
      <c r="M198" s="125">
        <v>1</v>
      </c>
      <c r="N198" s="125">
        <v>1</v>
      </c>
      <c r="O198" s="125">
        <v>1</v>
      </c>
      <c r="P198" s="125">
        <v>1</v>
      </c>
      <c r="Q198" s="125">
        <v>1</v>
      </c>
      <c r="R198" s="125">
        <v>2</v>
      </c>
      <c r="S198" s="125" t="s">
        <v>19</v>
      </c>
      <c r="T198" s="125" t="s">
        <v>136</v>
      </c>
      <c r="U198" s="125" t="s">
        <v>137</v>
      </c>
    </row>
    <row r="199" spans="1:21" x14ac:dyDescent="0.25">
      <c r="A199" s="75">
        <v>198</v>
      </c>
      <c r="B199" s="125" t="s">
        <v>10</v>
      </c>
      <c r="C199" s="125" t="s">
        <v>11</v>
      </c>
      <c r="D199" s="125" t="s">
        <v>16</v>
      </c>
      <c r="E199" s="125" t="s">
        <v>13</v>
      </c>
      <c r="F199" s="125" t="s">
        <v>4</v>
      </c>
      <c r="G199" s="125" t="s">
        <v>21</v>
      </c>
      <c r="H199" s="125" t="s">
        <v>98</v>
      </c>
      <c r="I199" s="125" t="s">
        <v>99</v>
      </c>
      <c r="J199" s="125" t="s">
        <v>200</v>
      </c>
      <c r="K199" s="125" t="s">
        <v>102</v>
      </c>
      <c r="L199" s="125" t="s">
        <v>19</v>
      </c>
      <c r="M199" s="125">
        <v>1</v>
      </c>
      <c r="N199" s="125">
        <v>1</v>
      </c>
      <c r="O199" s="125">
        <v>1</v>
      </c>
      <c r="P199" s="125">
        <v>1</v>
      </c>
      <c r="Q199" s="125">
        <v>1</v>
      </c>
      <c r="R199" s="125">
        <v>2</v>
      </c>
      <c r="S199" s="125" t="s">
        <v>19</v>
      </c>
      <c r="T199" s="125" t="s">
        <v>136</v>
      </c>
      <c r="U199" s="125" t="s">
        <v>137</v>
      </c>
    </row>
    <row r="200" spans="1:21" x14ac:dyDescent="0.25">
      <c r="A200" s="75">
        <v>199</v>
      </c>
      <c r="B200" s="125" t="s">
        <v>10</v>
      </c>
      <c r="C200" s="125" t="s">
        <v>11</v>
      </c>
      <c r="D200" s="125" t="s">
        <v>12</v>
      </c>
      <c r="E200" s="125" t="s">
        <v>17</v>
      </c>
      <c r="F200" s="125" t="s">
        <v>4</v>
      </c>
      <c r="G200" s="125" t="s">
        <v>21</v>
      </c>
      <c r="H200" s="125" t="s">
        <v>98</v>
      </c>
      <c r="I200" s="125" t="s">
        <v>99</v>
      </c>
      <c r="J200" s="125" t="s">
        <v>201</v>
      </c>
      <c r="K200" s="125" t="s">
        <v>102</v>
      </c>
      <c r="L200" s="125" t="s">
        <v>14</v>
      </c>
      <c r="M200" s="125">
        <v>1</v>
      </c>
      <c r="N200" s="125">
        <v>1</v>
      </c>
      <c r="O200" s="125">
        <v>1</v>
      </c>
      <c r="P200" s="125">
        <v>1</v>
      </c>
      <c r="Q200" s="125">
        <v>1</v>
      </c>
      <c r="R200" s="125">
        <v>1</v>
      </c>
      <c r="S200" s="125" t="s">
        <v>19</v>
      </c>
      <c r="T200" s="125" t="s">
        <v>136</v>
      </c>
      <c r="U200" s="125" t="s">
        <v>137</v>
      </c>
    </row>
    <row r="201" spans="1:21" x14ac:dyDescent="0.25">
      <c r="A201" s="75">
        <v>200</v>
      </c>
      <c r="B201" s="125" t="s">
        <v>166</v>
      </c>
      <c r="C201" s="125" t="s">
        <v>11</v>
      </c>
      <c r="D201" s="125" t="s">
        <v>12</v>
      </c>
      <c r="E201" s="125" t="s">
        <v>17</v>
      </c>
      <c r="F201" s="125" t="s">
        <v>4</v>
      </c>
      <c r="G201" s="125" t="s">
        <v>21</v>
      </c>
      <c r="H201" s="125" t="s">
        <v>98</v>
      </c>
      <c r="I201" s="125" t="s">
        <v>99</v>
      </c>
      <c r="J201" s="125" t="s">
        <v>202</v>
      </c>
      <c r="K201" s="125" t="s">
        <v>102</v>
      </c>
      <c r="L201" s="125" t="s">
        <v>19</v>
      </c>
      <c r="M201" s="125">
        <v>1</v>
      </c>
      <c r="N201" s="125">
        <v>1</v>
      </c>
      <c r="O201" s="125">
        <v>1</v>
      </c>
      <c r="P201" s="125">
        <v>1</v>
      </c>
      <c r="Q201" s="125">
        <v>1</v>
      </c>
      <c r="R201" s="125">
        <v>1</v>
      </c>
      <c r="S201" s="125" t="s">
        <v>19</v>
      </c>
      <c r="T201" s="125" t="s">
        <v>136</v>
      </c>
      <c r="U201" s="125" t="s">
        <v>137</v>
      </c>
    </row>
    <row r="202" spans="1:21" x14ac:dyDescent="0.25">
      <c r="A202" s="75">
        <v>201</v>
      </c>
      <c r="B202" s="125" t="s">
        <v>32</v>
      </c>
      <c r="C202" s="125" t="s">
        <v>26</v>
      </c>
      <c r="D202" s="125" t="s">
        <v>12</v>
      </c>
      <c r="E202" s="125" t="s">
        <v>17</v>
      </c>
      <c r="F202" s="125" t="s">
        <v>4</v>
      </c>
      <c r="G202" s="125" t="s">
        <v>18</v>
      </c>
      <c r="H202" s="125" t="s">
        <v>98</v>
      </c>
      <c r="I202" s="125" t="s">
        <v>99</v>
      </c>
      <c r="J202" s="125" t="s">
        <v>203</v>
      </c>
      <c r="K202" s="125" t="s">
        <v>100</v>
      </c>
      <c r="L202" s="125" t="s">
        <v>14</v>
      </c>
      <c r="M202" s="125">
        <v>1</v>
      </c>
      <c r="N202" s="125">
        <v>1</v>
      </c>
      <c r="O202" s="125">
        <v>1</v>
      </c>
      <c r="P202" s="125">
        <v>1</v>
      </c>
      <c r="Q202" s="125">
        <v>1</v>
      </c>
      <c r="R202" s="125">
        <v>2</v>
      </c>
      <c r="S202" s="125" t="s">
        <v>19</v>
      </c>
      <c r="T202" s="125" t="s">
        <v>136</v>
      </c>
      <c r="U202" s="125" t="s">
        <v>137</v>
      </c>
    </row>
    <row r="203" spans="1:21" x14ac:dyDescent="0.25">
      <c r="A203" s="75">
        <v>202</v>
      </c>
      <c r="B203" s="125" t="s">
        <v>166</v>
      </c>
      <c r="C203" s="125" t="s">
        <v>11</v>
      </c>
      <c r="D203" s="125" t="s">
        <v>12</v>
      </c>
      <c r="E203" s="125" t="s">
        <v>17</v>
      </c>
      <c r="F203" s="125" t="s">
        <v>4</v>
      </c>
      <c r="G203" s="125" t="s">
        <v>21</v>
      </c>
      <c r="H203" s="125" t="s">
        <v>98</v>
      </c>
      <c r="I203" s="125" t="s">
        <v>99</v>
      </c>
      <c r="J203" s="125" t="s">
        <v>204</v>
      </c>
      <c r="K203" s="125" t="s">
        <v>102</v>
      </c>
      <c r="L203" s="125" t="s">
        <v>14</v>
      </c>
      <c r="M203" s="125">
        <v>1</v>
      </c>
      <c r="N203" s="125">
        <v>1</v>
      </c>
      <c r="O203" s="125">
        <v>1</v>
      </c>
      <c r="P203" s="125">
        <v>1</v>
      </c>
      <c r="Q203" s="125">
        <v>1</v>
      </c>
      <c r="R203" s="125">
        <v>1</v>
      </c>
      <c r="S203" s="125" t="s">
        <v>19</v>
      </c>
      <c r="T203" s="125" t="s">
        <v>136</v>
      </c>
      <c r="U203" s="125" t="s">
        <v>137</v>
      </c>
    </row>
    <row r="204" spans="1:21" x14ac:dyDescent="0.25">
      <c r="A204" s="7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</row>
    <row r="205" spans="1:21" x14ac:dyDescent="0.25">
      <c r="A205" s="7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</row>
    <row r="206" spans="1:21" x14ac:dyDescent="0.25">
      <c r="A206" s="7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</row>
    <row r="207" spans="1:21" x14ac:dyDescent="0.25">
      <c r="A207" s="7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</row>
    <row r="208" spans="1:21" x14ac:dyDescent="0.25">
      <c r="A208" s="7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</row>
    <row r="209" spans="1:21" x14ac:dyDescent="0.25">
      <c r="A209" s="7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</row>
    <row r="210" spans="1:21" x14ac:dyDescent="0.25">
      <c r="A210" s="7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</row>
    <row r="211" spans="1:21" x14ac:dyDescent="0.25">
      <c r="A211" s="7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</row>
    <row r="212" spans="1:21" x14ac:dyDescent="0.25">
      <c r="A212" s="7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</row>
    <row r="213" spans="1:21" x14ac:dyDescent="0.25">
      <c r="A213" s="7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</row>
    <row r="214" spans="1:21" x14ac:dyDescent="0.25">
      <c r="A214" s="7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</row>
    <row r="215" spans="1:21" x14ac:dyDescent="0.25">
      <c r="A215" s="7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</row>
    <row r="216" spans="1:21" x14ac:dyDescent="0.25">
      <c r="A216" s="7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</row>
    <row r="217" spans="1:21" x14ac:dyDescent="0.25">
      <c r="A217" s="7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</row>
    <row r="218" spans="1:21" x14ac:dyDescent="0.25">
      <c r="A218" s="7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</row>
    <row r="219" spans="1:21" x14ac:dyDescent="0.25">
      <c r="A219" s="7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</row>
    <row r="220" spans="1:21" x14ac:dyDescent="0.25">
      <c r="A220" s="7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</row>
    <row r="221" spans="1:21" x14ac:dyDescent="0.25">
      <c r="A221" s="7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</row>
    <row r="222" spans="1:21" x14ac:dyDescent="0.25">
      <c r="A222" s="7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</row>
    <row r="223" spans="1:21" x14ac:dyDescent="0.25">
      <c r="A223" s="7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</row>
    <row r="224" spans="1:21" x14ac:dyDescent="0.25">
      <c r="A224" s="7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</row>
    <row r="225" spans="1:21" x14ac:dyDescent="0.25">
      <c r="A225" s="7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</row>
    <row r="226" spans="1:21" x14ac:dyDescent="0.25">
      <c r="A226" s="7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</row>
    <row r="227" spans="1:21" x14ac:dyDescent="0.25">
      <c r="A227" s="7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</row>
    <row r="228" spans="1:21" x14ac:dyDescent="0.25">
      <c r="A228" s="7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</row>
    <row r="229" spans="1:21" x14ac:dyDescent="0.25">
      <c r="A229" s="7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</row>
    <row r="230" spans="1:21" x14ac:dyDescent="0.25">
      <c r="A230" s="7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</row>
    <row r="231" spans="1:21" x14ac:dyDescent="0.25">
      <c r="A231" s="7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</row>
    <row r="232" spans="1:21" x14ac:dyDescent="0.25">
      <c r="A232" s="7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</row>
    <row r="233" spans="1:21" x14ac:dyDescent="0.25">
      <c r="A233" s="7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</row>
    <row r="234" spans="1:21" x14ac:dyDescent="0.25">
      <c r="A234" s="7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</row>
    <row r="235" spans="1:21" x14ac:dyDescent="0.25">
      <c r="A235" s="7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</row>
    <row r="236" spans="1:21" x14ac:dyDescent="0.25">
      <c r="A236" s="7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</row>
    <row r="237" spans="1:21" x14ac:dyDescent="0.25">
      <c r="A237" s="7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</row>
    <row r="238" spans="1:21" x14ac:dyDescent="0.25">
      <c r="A238" s="7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</row>
    <row r="239" spans="1:21" x14ac:dyDescent="0.25">
      <c r="A239" s="7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</row>
    <row r="240" spans="1:21" x14ac:dyDescent="0.25">
      <c r="A240" s="7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</row>
    <row r="241" spans="1:21" x14ac:dyDescent="0.25">
      <c r="A241" s="7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</row>
    <row r="242" spans="1:21" x14ac:dyDescent="0.25">
      <c r="A242" s="7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</row>
    <row r="243" spans="1:21" x14ac:dyDescent="0.25">
      <c r="A243" s="7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</row>
    <row r="244" spans="1:21" x14ac:dyDescent="0.25">
      <c r="A244" s="7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</row>
    <row r="245" spans="1:21" x14ac:dyDescent="0.25">
      <c r="A245" s="7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</row>
    <row r="246" spans="1:21" x14ac:dyDescent="0.25">
      <c r="A246" s="7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</row>
    <row r="247" spans="1:21" x14ac:dyDescent="0.25">
      <c r="A247" s="7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</row>
    <row r="248" spans="1:21" x14ac:dyDescent="0.25">
      <c r="A248" s="7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</row>
    <row r="249" spans="1:21" x14ac:dyDescent="0.25">
      <c r="A249" s="7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</row>
    <row r="250" spans="1:21" x14ac:dyDescent="0.25">
      <c r="A250" s="7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</row>
    <row r="251" spans="1:21" x14ac:dyDescent="0.25">
      <c r="A251" s="7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</row>
    <row r="252" spans="1:21" x14ac:dyDescent="0.25">
      <c r="A252" s="7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</row>
    <row r="253" spans="1:21" x14ac:dyDescent="0.25">
      <c r="A253" s="7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</row>
    <row r="254" spans="1:21" x14ac:dyDescent="0.25">
      <c r="A254" s="7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</row>
    <row r="255" spans="1:21" x14ac:dyDescent="0.25">
      <c r="A255" s="7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</row>
    <row r="256" spans="1:21" x14ac:dyDescent="0.25">
      <c r="A256" s="7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</row>
    <row r="257" spans="1:21" x14ac:dyDescent="0.25">
      <c r="A257" s="7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</row>
    <row r="258" spans="1:21" x14ac:dyDescent="0.25">
      <c r="A258" s="7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</row>
    <row r="259" spans="1:21" x14ac:dyDescent="0.25">
      <c r="A259" s="7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</row>
    <row r="260" spans="1:21" x14ac:dyDescent="0.25">
      <c r="A260" s="7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</row>
    <row r="261" spans="1:21" x14ac:dyDescent="0.25">
      <c r="A261" s="7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</row>
    <row r="262" spans="1:21" x14ac:dyDescent="0.25">
      <c r="A262" s="7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</row>
    <row r="263" spans="1:21" x14ac:dyDescent="0.25">
      <c r="A263" s="7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</row>
    <row r="264" spans="1:21" x14ac:dyDescent="0.25">
      <c r="A264" s="7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</row>
    <row r="265" spans="1:21" x14ac:dyDescent="0.25">
      <c r="A265" s="7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</row>
    <row r="266" spans="1:21" x14ac:dyDescent="0.25">
      <c r="A266" s="7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</row>
    <row r="267" spans="1:21" x14ac:dyDescent="0.25">
      <c r="A267" s="7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</row>
    <row r="268" spans="1:21" x14ac:dyDescent="0.25">
      <c r="A268" s="7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</row>
    <row r="269" spans="1:21" x14ac:dyDescent="0.25">
      <c r="A269" s="7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</row>
    <row r="270" spans="1:21" x14ac:dyDescent="0.25">
      <c r="A270" s="7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</row>
    <row r="271" spans="1:21" x14ac:dyDescent="0.25">
      <c r="A271" s="7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</row>
    <row r="272" spans="1:21" x14ac:dyDescent="0.25">
      <c r="A272" s="7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</row>
    <row r="273" spans="1:21" x14ac:dyDescent="0.25">
      <c r="A273" s="7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</row>
    <row r="274" spans="1:21" x14ac:dyDescent="0.25">
      <c r="A274" s="7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</row>
    <row r="275" spans="1:21" x14ac:dyDescent="0.25">
      <c r="A275" s="7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</row>
    <row r="276" spans="1:21" x14ac:dyDescent="0.25">
      <c r="A276" s="7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</row>
    <row r="277" spans="1:21" x14ac:dyDescent="0.25">
      <c r="A277" s="7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</row>
    <row r="278" spans="1:21" x14ac:dyDescent="0.25">
      <c r="A278" s="7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</row>
    <row r="279" spans="1:21" x14ac:dyDescent="0.25">
      <c r="A279" s="7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</row>
    <row r="280" spans="1:21" x14ac:dyDescent="0.25">
      <c r="A280" s="7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</row>
    <row r="281" spans="1:21" x14ac:dyDescent="0.25">
      <c r="A281" s="7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</row>
    <row r="282" spans="1:21" x14ac:dyDescent="0.25">
      <c r="A282" s="7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</row>
    <row r="283" spans="1:21" x14ac:dyDescent="0.25">
      <c r="A283" s="7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</row>
    <row r="284" spans="1:21" x14ac:dyDescent="0.25">
      <c r="A284" s="7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</row>
    <row r="285" spans="1:21" x14ac:dyDescent="0.25">
      <c r="A285" s="7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</row>
    <row r="286" spans="1:21" x14ac:dyDescent="0.25">
      <c r="A286" s="7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</row>
    <row r="287" spans="1:21" x14ac:dyDescent="0.25">
      <c r="A287" s="7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</row>
    <row r="288" spans="1:21" x14ac:dyDescent="0.25">
      <c r="A288" s="7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</row>
    <row r="289" spans="1:21" x14ac:dyDescent="0.25">
      <c r="A289" s="7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</row>
    <row r="290" spans="1:21" x14ac:dyDescent="0.25">
      <c r="A290" s="7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</row>
    <row r="291" spans="1:21" x14ac:dyDescent="0.25">
      <c r="A291" s="7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</row>
    <row r="292" spans="1:21" x14ac:dyDescent="0.25">
      <c r="A292" s="7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</row>
    <row r="293" spans="1:21" x14ac:dyDescent="0.25">
      <c r="A293" s="7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</row>
    <row r="294" spans="1:21" x14ac:dyDescent="0.25">
      <c r="A294" s="7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</row>
    <row r="295" spans="1:21" x14ac:dyDescent="0.25">
      <c r="A295" s="7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</row>
    <row r="296" spans="1:21" x14ac:dyDescent="0.25">
      <c r="A296" s="7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</row>
    <row r="297" spans="1:21" x14ac:dyDescent="0.25">
      <c r="A297" s="7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</row>
    <row r="298" spans="1:21" x14ac:dyDescent="0.25">
      <c r="A298" s="7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</row>
    <row r="299" spans="1:21" x14ac:dyDescent="0.25">
      <c r="A299" s="7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</row>
    <row r="300" spans="1:21" x14ac:dyDescent="0.25">
      <c r="A300" s="7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</row>
    <row r="301" spans="1:21" x14ac:dyDescent="0.25">
      <c r="A301" s="7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</row>
    <row r="302" spans="1:21" x14ac:dyDescent="0.25">
      <c r="A302" s="7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</row>
    <row r="303" spans="1:21" x14ac:dyDescent="0.25">
      <c r="A303" s="7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</row>
    <row r="304" spans="1:21" x14ac:dyDescent="0.25">
      <c r="A304" s="7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</row>
    <row r="305" spans="1:21" x14ac:dyDescent="0.25">
      <c r="A305" s="7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</row>
    <row r="306" spans="1:21" x14ac:dyDescent="0.25">
      <c r="A306" s="7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</row>
    <row r="307" spans="1:21" x14ac:dyDescent="0.25">
      <c r="A307" s="7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</row>
    <row r="308" spans="1:21" x14ac:dyDescent="0.25">
      <c r="A308" s="7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</row>
    <row r="309" spans="1:21" x14ac:dyDescent="0.25">
      <c r="A309" s="7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</row>
    <row r="310" spans="1:21" x14ac:dyDescent="0.25">
      <c r="A310" s="7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</row>
    <row r="311" spans="1:21" x14ac:dyDescent="0.25">
      <c r="A311" s="7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</row>
    <row r="312" spans="1:21" x14ac:dyDescent="0.25">
      <c r="A312" s="7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</row>
    <row r="313" spans="1:21" x14ac:dyDescent="0.25">
      <c r="A313" s="7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</row>
    <row r="314" spans="1:21" x14ac:dyDescent="0.25">
      <c r="A314" s="7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</row>
    <row r="315" spans="1:21" x14ac:dyDescent="0.25">
      <c r="A315" s="7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</row>
    <row r="316" spans="1:21" x14ac:dyDescent="0.25">
      <c r="A316" s="7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</row>
    <row r="317" spans="1:21" x14ac:dyDescent="0.25">
      <c r="A317" s="7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</row>
    <row r="318" spans="1:21" x14ac:dyDescent="0.25">
      <c r="A318" s="7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</row>
    <row r="319" spans="1:21" x14ac:dyDescent="0.25">
      <c r="A319" s="7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</row>
    <row r="320" spans="1:21" x14ac:dyDescent="0.25">
      <c r="A320" s="7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</row>
    <row r="321" spans="1:21" x14ac:dyDescent="0.25">
      <c r="A321" s="7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</row>
    <row r="322" spans="1:21" x14ac:dyDescent="0.25">
      <c r="A322" s="7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</row>
    <row r="323" spans="1:21" x14ac:dyDescent="0.25">
      <c r="A323" s="7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</row>
    <row r="324" spans="1:21" x14ac:dyDescent="0.25">
      <c r="A324" s="7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</row>
    <row r="325" spans="1:21" x14ac:dyDescent="0.25">
      <c r="A325" s="7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</row>
    <row r="326" spans="1:21" x14ac:dyDescent="0.25">
      <c r="A326" s="7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</row>
    <row r="327" spans="1:21" x14ac:dyDescent="0.25">
      <c r="A327" s="7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</row>
    <row r="328" spans="1:21" x14ac:dyDescent="0.25">
      <c r="A328" s="7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</row>
    <row r="329" spans="1:21" x14ac:dyDescent="0.25">
      <c r="A329" s="7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</row>
    <row r="330" spans="1:21" x14ac:dyDescent="0.25">
      <c r="A330" s="7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</row>
    <row r="331" spans="1:21" x14ac:dyDescent="0.25">
      <c r="A331" s="7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</row>
    <row r="332" spans="1:21" x14ac:dyDescent="0.25">
      <c r="A332" s="7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</row>
    <row r="333" spans="1:21" x14ac:dyDescent="0.25">
      <c r="A333" s="7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</row>
    <row r="334" spans="1:21" x14ac:dyDescent="0.25">
      <c r="A334" s="7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</row>
    <row r="335" spans="1:21" x14ac:dyDescent="0.25">
      <c r="A335" s="7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</row>
    <row r="336" spans="1:21" x14ac:dyDescent="0.25">
      <c r="A336" s="7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</row>
    <row r="337" spans="1:21" x14ac:dyDescent="0.25">
      <c r="A337" s="7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</row>
    <row r="338" spans="1:21" x14ac:dyDescent="0.25">
      <c r="A338" s="7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</row>
    <row r="339" spans="1:21" x14ac:dyDescent="0.25">
      <c r="A339" s="7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</row>
    <row r="340" spans="1:21" x14ac:dyDescent="0.25">
      <c r="A340" s="7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</row>
    <row r="341" spans="1:21" x14ac:dyDescent="0.25">
      <c r="A341" s="7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</row>
    <row r="342" spans="1:21" x14ac:dyDescent="0.25">
      <c r="A342" s="7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</row>
    <row r="343" spans="1:21" x14ac:dyDescent="0.25">
      <c r="A343" s="7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</row>
    <row r="344" spans="1:21" x14ac:dyDescent="0.25">
      <c r="A344" s="7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</row>
    <row r="345" spans="1:21" x14ac:dyDescent="0.25">
      <c r="A345" s="7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</row>
    <row r="346" spans="1:21" x14ac:dyDescent="0.25">
      <c r="A346" s="7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</row>
    <row r="347" spans="1:21" x14ac:dyDescent="0.25">
      <c r="A347" s="7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</row>
    <row r="348" spans="1:21" x14ac:dyDescent="0.25">
      <c r="A348" s="7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</row>
    <row r="349" spans="1:21" x14ac:dyDescent="0.25">
      <c r="A349" s="7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</row>
    <row r="350" spans="1:21" x14ac:dyDescent="0.25">
      <c r="A350" s="7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</row>
    <row r="351" spans="1:21" x14ac:dyDescent="0.25">
      <c r="A351" s="7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</row>
    <row r="352" spans="1:21" x14ac:dyDescent="0.25">
      <c r="A352" s="7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</row>
    <row r="353" spans="1:21" x14ac:dyDescent="0.25">
      <c r="A353" s="7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</row>
    <row r="354" spans="1:21" x14ac:dyDescent="0.25">
      <c r="A354" s="7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</row>
    <row r="355" spans="1:21" x14ac:dyDescent="0.25">
      <c r="A355" s="7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</row>
    <row r="356" spans="1:21" x14ac:dyDescent="0.25">
      <c r="A356" s="7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</row>
    <row r="357" spans="1:21" x14ac:dyDescent="0.25">
      <c r="A357" s="7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</row>
    <row r="358" spans="1:21" x14ac:dyDescent="0.25">
      <c r="A358" s="7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</row>
    <row r="359" spans="1:21" x14ac:dyDescent="0.25">
      <c r="A359" s="7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</row>
    <row r="360" spans="1:21" x14ac:dyDescent="0.25">
      <c r="A360" s="7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</row>
    <row r="361" spans="1:21" x14ac:dyDescent="0.25">
      <c r="A361" s="7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</row>
    <row r="362" spans="1:21" x14ac:dyDescent="0.25">
      <c r="A362" s="7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</row>
    <row r="363" spans="1:21" x14ac:dyDescent="0.25">
      <c r="A363" s="7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</row>
    <row r="364" spans="1:21" x14ac:dyDescent="0.25">
      <c r="A364" s="7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</row>
    <row r="365" spans="1:21" x14ac:dyDescent="0.25">
      <c r="A365" s="7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</row>
    <row r="366" spans="1:21" x14ac:dyDescent="0.25">
      <c r="A366" s="7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</row>
    <row r="367" spans="1:21" x14ac:dyDescent="0.25">
      <c r="A367" s="7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</row>
    <row r="368" spans="1:21" x14ac:dyDescent="0.25">
      <c r="A368" s="7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</row>
    <row r="369" spans="1:21" x14ac:dyDescent="0.25">
      <c r="A369" s="7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</row>
    <row r="370" spans="1:21" x14ac:dyDescent="0.25">
      <c r="A370" s="7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</row>
    <row r="371" spans="1:21" x14ac:dyDescent="0.25">
      <c r="A371" s="7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</row>
    <row r="372" spans="1:21" x14ac:dyDescent="0.25">
      <c r="A372" s="7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</row>
    <row r="373" spans="1:21" x14ac:dyDescent="0.25">
      <c r="A373" s="7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</row>
    <row r="374" spans="1:21" x14ac:dyDescent="0.25">
      <c r="A374" s="7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</row>
    <row r="375" spans="1:21" x14ac:dyDescent="0.25">
      <c r="A375" s="7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</row>
    <row r="376" spans="1:21" x14ac:dyDescent="0.25">
      <c r="A376" s="7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</row>
    <row r="377" spans="1:21" x14ac:dyDescent="0.25">
      <c r="A377" s="7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</row>
    <row r="378" spans="1:21" x14ac:dyDescent="0.25">
      <c r="A378" s="7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</row>
    <row r="379" spans="1:21" x14ac:dyDescent="0.25">
      <c r="A379" s="7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</row>
    <row r="380" spans="1:21" x14ac:dyDescent="0.25">
      <c r="A380" s="7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</row>
    <row r="381" spans="1:21" x14ac:dyDescent="0.25">
      <c r="A381" s="7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</row>
    <row r="382" spans="1:21" x14ac:dyDescent="0.25">
      <c r="A382" s="7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</row>
    <row r="383" spans="1:21" x14ac:dyDescent="0.25">
      <c r="A383" s="7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</row>
    <row r="384" spans="1:21" x14ac:dyDescent="0.25">
      <c r="A384" s="7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</row>
    <row r="385" spans="1:21" x14ac:dyDescent="0.25">
      <c r="A385" s="7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</row>
    <row r="386" spans="1:21" x14ac:dyDescent="0.25">
      <c r="A386" s="7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</row>
    <row r="387" spans="1:21" x14ac:dyDescent="0.25">
      <c r="A387" s="7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</row>
    <row r="388" spans="1:21" x14ac:dyDescent="0.25">
      <c r="A388" s="7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</row>
    <row r="389" spans="1:21" x14ac:dyDescent="0.25">
      <c r="A389" s="75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</row>
    <row r="390" spans="1:21" x14ac:dyDescent="0.25">
      <c r="A390" s="75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</row>
    <row r="391" spans="1:21" x14ac:dyDescent="0.25">
      <c r="A391" s="75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</row>
    <row r="392" spans="1:21" x14ac:dyDescent="0.25">
      <c r="A392" s="75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</row>
    <row r="393" spans="1:21" x14ac:dyDescent="0.25">
      <c r="A393" s="75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</row>
    <row r="394" spans="1:21" x14ac:dyDescent="0.25">
      <c r="A394" s="75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</row>
    <row r="395" spans="1:21" x14ac:dyDescent="0.25">
      <c r="A395" s="75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</row>
    <row r="396" spans="1:21" x14ac:dyDescent="0.25">
      <c r="A396" s="75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</row>
    <row r="397" spans="1:21" x14ac:dyDescent="0.25">
      <c r="A397" s="75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</row>
    <row r="398" spans="1:21" x14ac:dyDescent="0.25">
      <c r="A398" s="75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</row>
    <row r="399" spans="1:21" x14ac:dyDescent="0.25">
      <c r="A399" s="75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</row>
    <row r="400" spans="1:21" x14ac:dyDescent="0.25">
      <c r="A400" s="75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</row>
    <row r="401" spans="1:21" x14ac:dyDescent="0.25">
      <c r="A401" s="75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</row>
    <row r="402" spans="1:21" x14ac:dyDescent="0.25">
      <c r="A402" s="75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</row>
    <row r="403" spans="1:21" x14ac:dyDescent="0.25">
      <c r="A403" s="75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</row>
    <row r="404" spans="1:21" x14ac:dyDescent="0.25">
      <c r="A404" s="75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</row>
    <row r="405" spans="1:21" x14ac:dyDescent="0.25">
      <c r="A405" s="75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</row>
    <row r="406" spans="1:21" x14ac:dyDescent="0.25">
      <c r="A406" s="75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</row>
    <row r="407" spans="1:21" x14ac:dyDescent="0.25">
      <c r="A407" s="75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</row>
    <row r="408" spans="1:21" x14ac:dyDescent="0.25">
      <c r="A408" s="75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</row>
    <row r="409" spans="1:21" x14ac:dyDescent="0.25">
      <c r="A409" s="75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</row>
    <row r="410" spans="1:21" x14ac:dyDescent="0.25">
      <c r="A410" s="75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</row>
    <row r="411" spans="1:21" x14ac:dyDescent="0.25">
      <c r="A411" s="75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</row>
    <row r="412" spans="1:21" x14ac:dyDescent="0.25">
      <c r="A412" s="75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</row>
    <row r="413" spans="1:21" x14ac:dyDescent="0.25">
      <c r="A413" s="75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</row>
    <row r="414" spans="1:21" x14ac:dyDescent="0.25">
      <c r="A414" s="75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</row>
    <row r="415" spans="1:21" x14ac:dyDescent="0.25">
      <c r="A415" s="75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</row>
    <row r="416" spans="1:21" x14ac:dyDescent="0.25">
      <c r="A416" s="75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</row>
    <row r="417" spans="1:21" x14ac:dyDescent="0.25">
      <c r="A417" s="75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</row>
    <row r="418" spans="1:21" x14ac:dyDescent="0.25">
      <c r="A418" s="75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</row>
    <row r="419" spans="1:21" x14ac:dyDescent="0.25">
      <c r="A419" s="75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</row>
    <row r="420" spans="1:21" x14ac:dyDescent="0.25">
      <c r="A420" s="75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</row>
    <row r="421" spans="1:21" x14ac:dyDescent="0.25">
      <c r="A421" s="75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</row>
    <row r="422" spans="1:21" x14ac:dyDescent="0.25">
      <c r="A422" s="75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</row>
    <row r="423" spans="1:21" x14ac:dyDescent="0.25">
      <c r="A423" s="75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</row>
    <row r="424" spans="1:21" x14ac:dyDescent="0.25">
      <c r="A424" s="75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</row>
    <row r="425" spans="1:21" x14ac:dyDescent="0.25">
      <c r="A425" s="75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</row>
    <row r="426" spans="1:21" x14ac:dyDescent="0.25">
      <c r="A426" s="75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</row>
    <row r="427" spans="1:21" x14ac:dyDescent="0.25">
      <c r="A427" s="75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</row>
    <row r="428" spans="1:21" x14ac:dyDescent="0.25">
      <c r="A428" s="75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</row>
    <row r="429" spans="1:21" x14ac:dyDescent="0.25">
      <c r="A429" s="75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</row>
    <row r="430" spans="1:21" x14ac:dyDescent="0.25">
      <c r="A430" s="75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</row>
    <row r="431" spans="1:21" x14ac:dyDescent="0.25">
      <c r="A431" s="75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</row>
    <row r="432" spans="1:21" x14ac:dyDescent="0.25">
      <c r="A432" s="75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</row>
    <row r="433" spans="1:21" x14ac:dyDescent="0.25">
      <c r="A433" s="75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</row>
    <row r="434" spans="1:21" x14ac:dyDescent="0.25">
      <c r="A434" s="75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</row>
    <row r="435" spans="1:21" x14ac:dyDescent="0.25">
      <c r="A435" s="75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</row>
    <row r="436" spans="1:21" x14ac:dyDescent="0.25">
      <c r="A436" s="75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</row>
    <row r="437" spans="1:21" x14ac:dyDescent="0.25">
      <c r="A437" s="75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</row>
    <row r="438" spans="1:21" x14ac:dyDescent="0.25">
      <c r="A438" s="75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</row>
    <row r="439" spans="1:21" x14ac:dyDescent="0.25">
      <c r="A439" s="75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</row>
    <row r="440" spans="1:21" x14ac:dyDescent="0.25">
      <c r="A440" s="75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</row>
    <row r="441" spans="1:21" x14ac:dyDescent="0.25">
      <c r="A441" s="75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</row>
    <row r="442" spans="1:21" x14ac:dyDescent="0.25">
      <c r="A442" s="75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</row>
    <row r="443" spans="1:21" x14ac:dyDescent="0.25">
      <c r="A443" s="75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</row>
    <row r="444" spans="1:21" x14ac:dyDescent="0.25">
      <c r="A444" s="75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</row>
    <row r="445" spans="1:21" x14ac:dyDescent="0.25">
      <c r="A445" s="75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</row>
    <row r="446" spans="1:21" x14ac:dyDescent="0.25">
      <c r="A446" s="75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</row>
    <row r="447" spans="1:21" x14ac:dyDescent="0.25">
      <c r="A447" s="75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</row>
    <row r="448" spans="1:21" x14ac:dyDescent="0.25">
      <c r="A448" s="75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</row>
    <row r="449" spans="1:21" x14ac:dyDescent="0.25">
      <c r="A449" s="75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</row>
    <row r="450" spans="1:21" x14ac:dyDescent="0.25">
      <c r="A450" s="75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</row>
    <row r="451" spans="1:21" x14ac:dyDescent="0.25">
      <c r="A451" s="75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</row>
    <row r="452" spans="1:21" x14ac:dyDescent="0.25">
      <c r="A452" s="75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</row>
    <row r="453" spans="1:21" x14ac:dyDescent="0.25">
      <c r="A453" s="75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</row>
    <row r="454" spans="1:21" x14ac:dyDescent="0.25">
      <c r="A454" s="75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</row>
    <row r="455" spans="1:21" x14ac:dyDescent="0.25">
      <c r="A455" s="75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</row>
    <row r="456" spans="1:21" x14ac:dyDescent="0.25">
      <c r="A456" s="75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</row>
    <row r="457" spans="1:21" x14ac:dyDescent="0.25">
      <c r="A457" s="75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</row>
    <row r="458" spans="1:21" x14ac:dyDescent="0.25">
      <c r="A458" s="75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</row>
    <row r="459" spans="1:21" x14ac:dyDescent="0.25">
      <c r="A459" s="75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</row>
    <row r="460" spans="1:21" x14ac:dyDescent="0.25">
      <c r="A460" s="75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</row>
    <row r="461" spans="1:21" x14ac:dyDescent="0.25">
      <c r="A461" s="75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</row>
    <row r="462" spans="1:21" x14ac:dyDescent="0.25">
      <c r="A462" s="75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</row>
    <row r="463" spans="1:21" x14ac:dyDescent="0.25">
      <c r="A463" s="75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</row>
    <row r="464" spans="1:21" x14ac:dyDescent="0.25">
      <c r="A464" s="75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</row>
    <row r="465" spans="1:21" x14ac:dyDescent="0.25">
      <c r="A465" s="75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</row>
    <row r="466" spans="1:21" x14ac:dyDescent="0.25">
      <c r="A466" s="75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</row>
    <row r="467" spans="1:21" x14ac:dyDescent="0.25">
      <c r="A467" s="75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</row>
    <row r="468" spans="1:21" x14ac:dyDescent="0.25">
      <c r="A468" s="75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</row>
    <row r="469" spans="1:21" x14ac:dyDescent="0.25">
      <c r="A469" s="75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</row>
    <row r="470" spans="1:21" x14ac:dyDescent="0.25">
      <c r="A470" s="75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</row>
    <row r="471" spans="1:21" x14ac:dyDescent="0.25">
      <c r="A471" s="75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</row>
    <row r="472" spans="1:21" x14ac:dyDescent="0.25">
      <c r="A472" s="75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</row>
    <row r="473" spans="1:21" x14ac:dyDescent="0.25">
      <c r="A473" s="75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</row>
    <row r="474" spans="1:21" x14ac:dyDescent="0.25">
      <c r="A474" s="75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</row>
    <row r="475" spans="1:21" x14ac:dyDescent="0.25">
      <c r="A475" s="75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</row>
    <row r="476" spans="1:21" x14ac:dyDescent="0.25">
      <c r="A476" s="75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</row>
    <row r="477" spans="1:21" x14ac:dyDescent="0.25">
      <c r="A477" s="75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</row>
    <row r="478" spans="1:21" x14ac:dyDescent="0.25">
      <c r="A478" s="75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</row>
    <row r="479" spans="1:21" x14ac:dyDescent="0.25">
      <c r="A479" s="75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</row>
    <row r="480" spans="1:21" x14ac:dyDescent="0.25">
      <c r="A480" s="75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</row>
    <row r="481" spans="1:21" x14ac:dyDescent="0.25">
      <c r="A481" s="75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</row>
    <row r="482" spans="1:21" x14ac:dyDescent="0.25">
      <c r="A482" s="75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</row>
    <row r="483" spans="1:21" x14ac:dyDescent="0.25">
      <c r="A483" s="75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</row>
    <row r="484" spans="1:21" x14ac:dyDescent="0.25">
      <c r="A484" s="75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</row>
    <row r="485" spans="1:21" x14ac:dyDescent="0.25">
      <c r="A485" s="75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</row>
    <row r="486" spans="1:21" x14ac:dyDescent="0.25">
      <c r="A486" s="75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</row>
    <row r="487" spans="1:21" x14ac:dyDescent="0.25">
      <c r="A487" s="75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</row>
    <row r="488" spans="1:21" x14ac:dyDescent="0.25">
      <c r="A488" s="75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</row>
    <row r="489" spans="1:21" x14ac:dyDescent="0.25">
      <c r="A489" s="75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</row>
    <row r="490" spans="1:21" x14ac:dyDescent="0.25">
      <c r="A490" s="75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</row>
    <row r="491" spans="1:21" x14ac:dyDescent="0.25">
      <c r="A491" s="75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</row>
    <row r="492" spans="1:21" x14ac:dyDescent="0.25">
      <c r="A492" s="75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</row>
    <row r="493" spans="1:21" x14ac:dyDescent="0.25">
      <c r="A493" s="75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</row>
    <row r="494" spans="1:21" x14ac:dyDescent="0.25">
      <c r="A494" s="75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</row>
    <row r="495" spans="1:21" x14ac:dyDescent="0.25">
      <c r="A495" s="75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</row>
    <row r="496" spans="1:21" x14ac:dyDescent="0.25">
      <c r="A496" s="75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</row>
    <row r="497" spans="1:21" x14ac:dyDescent="0.25">
      <c r="A497" s="75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</row>
    <row r="498" spans="1:21" x14ac:dyDescent="0.25">
      <c r="A498" s="75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</row>
    <row r="499" spans="1:21" x14ac:dyDescent="0.25">
      <c r="A499" s="75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</row>
    <row r="500" spans="1:21" x14ac:dyDescent="0.25">
      <c r="A500" s="75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</row>
    <row r="501" spans="1:21" x14ac:dyDescent="0.25">
      <c r="A501" s="75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</row>
    <row r="502" spans="1:21" x14ac:dyDescent="0.25">
      <c r="A502" s="75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</row>
    <row r="503" spans="1:21" x14ac:dyDescent="0.25">
      <c r="A503" s="75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</row>
    <row r="504" spans="1:21" x14ac:dyDescent="0.25">
      <c r="A504" s="75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</row>
    <row r="505" spans="1:21" x14ac:dyDescent="0.25">
      <c r="A505" s="75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</row>
    <row r="506" spans="1:21" x14ac:dyDescent="0.25">
      <c r="A506" s="75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</row>
    <row r="507" spans="1:21" x14ac:dyDescent="0.25">
      <c r="A507" s="75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</row>
    <row r="508" spans="1:21" x14ac:dyDescent="0.25">
      <c r="A508" s="75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</row>
    <row r="509" spans="1:21" x14ac:dyDescent="0.25">
      <c r="A509" s="75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</row>
    <row r="510" spans="1:21" x14ac:dyDescent="0.25">
      <c r="A510" s="75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</row>
    <row r="511" spans="1:21" x14ac:dyDescent="0.25">
      <c r="A511" s="75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</row>
    <row r="512" spans="1:21" x14ac:dyDescent="0.25">
      <c r="A512" s="75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</row>
    <row r="513" spans="1:21" x14ac:dyDescent="0.25">
      <c r="A513" s="75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</row>
    <row r="514" spans="1:21" x14ac:dyDescent="0.25">
      <c r="A514" s="75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</row>
    <row r="515" spans="1:21" x14ac:dyDescent="0.25">
      <c r="A515" s="75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</row>
    <row r="516" spans="1:21" x14ac:dyDescent="0.25">
      <c r="A516" s="75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</row>
    <row r="517" spans="1:21" x14ac:dyDescent="0.25">
      <c r="A517" s="75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</row>
    <row r="518" spans="1:21" x14ac:dyDescent="0.25">
      <c r="A518" s="75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</row>
    <row r="519" spans="1:21" x14ac:dyDescent="0.25">
      <c r="A519" s="75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</row>
    <row r="520" spans="1:21" x14ac:dyDescent="0.25">
      <c r="A520" s="75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</row>
    <row r="521" spans="1:21" x14ac:dyDescent="0.25">
      <c r="A521" s="75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</row>
    <row r="522" spans="1:21" x14ac:dyDescent="0.25">
      <c r="A522" s="75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</row>
    <row r="523" spans="1:21" x14ac:dyDescent="0.25">
      <c r="A523" s="75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</row>
    <row r="524" spans="1:21" x14ac:dyDescent="0.25">
      <c r="A524" s="75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</row>
    <row r="525" spans="1:21" x14ac:dyDescent="0.25">
      <c r="A525" s="75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</row>
    <row r="526" spans="1:21" x14ac:dyDescent="0.25">
      <c r="A526" s="75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</row>
    <row r="527" spans="1:21" x14ac:dyDescent="0.25">
      <c r="A527" s="75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</row>
    <row r="528" spans="1:21" x14ac:dyDescent="0.25">
      <c r="A528" s="75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</row>
    <row r="529" spans="1:21" x14ac:dyDescent="0.25">
      <c r="A529" s="75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</row>
    <row r="530" spans="1:21" x14ac:dyDescent="0.25">
      <c r="A530" s="75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</row>
    <row r="531" spans="1:21" x14ac:dyDescent="0.25">
      <c r="A531" s="75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</row>
    <row r="532" spans="1:21" x14ac:dyDescent="0.25">
      <c r="A532" s="75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</row>
    <row r="533" spans="1:21" x14ac:dyDescent="0.25">
      <c r="A533" s="75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</row>
    <row r="534" spans="1:21" x14ac:dyDescent="0.25">
      <c r="A534" s="75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</row>
    <row r="535" spans="1:21" x14ac:dyDescent="0.25">
      <c r="A535" s="75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</row>
    <row r="536" spans="1:21" x14ac:dyDescent="0.25">
      <c r="A536" s="75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</row>
    <row r="537" spans="1:21" x14ac:dyDescent="0.25">
      <c r="A537" s="75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</row>
    <row r="538" spans="1:21" x14ac:dyDescent="0.25">
      <c r="A538" s="75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</row>
    <row r="539" spans="1:21" x14ac:dyDescent="0.25">
      <c r="A539" s="75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</row>
    <row r="540" spans="1:21" x14ac:dyDescent="0.25">
      <c r="A540" s="75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</row>
    <row r="541" spans="1:21" x14ac:dyDescent="0.25">
      <c r="A541" s="75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</row>
    <row r="542" spans="1:21" x14ac:dyDescent="0.25">
      <c r="A542" s="75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</row>
    <row r="543" spans="1:21" x14ac:dyDescent="0.25">
      <c r="A543" s="75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</row>
    <row r="544" spans="1:21" x14ac:dyDescent="0.25">
      <c r="A544" s="75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</row>
    <row r="545" spans="1:21" x14ac:dyDescent="0.25">
      <c r="A545" s="75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</row>
    <row r="546" spans="1:21" x14ac:dyDescent="0.25">
      <c r="A546" s="75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</row>
    <row r="547" spans="1:21" x14ac:dyDescent="0.25">
      <c r="A547" s="75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</row>
    <row r="548" spans="1:21" x14ac:dyDescent="0.25">
      <c r="A548" s="75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</row>
    <row r="549" spans="1:21" x14ac:dyDescent="0.25">
      <c r="A549" s="75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</row>
    <row r="550" spans="1:21" x14ac:dyDescent="0.25">
      <c r="A550" s="75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</row>
    <row r="551" spans="1:21" x14ac:dyDescent="0.25">
      <c r="A551" s="75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</row>
    <row r="552" spans="1:21" x14ac:dyDescent="0.25">
      <c r="A552" s="75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</row>
    <row r="553" spans="1:21" x14ac:dyDescent="0.25">
      <c r="A553" s="75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</row>
    <row r="554" spans="1:21" x14ac:dyDescent="0.25">
      <c r="A554" s="75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</row>
    <row r="555" spans="1:21" x14ac:dyDescent="0.25">
      <c r="A555" s="75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</row>
    <row r="556" spans="1:21" x14ac:dyDescent="0.25">
      <c r="A556" s="75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</row>
    <row r="557" spans="1:21" x14ac:dyDescent="0.25">
      <c r="A557" s="75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</row>
    <row r="558" spans="1:21" x14ac:dyDescent="0.25">
      <c r="A558" s="75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</row>
    <row r="559" spans="1:21" x14ac:dyDescent="0.25">
      <c r="A559" s="75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</row>
    <row r="560" spans="1:21" x14ac:dyDescent="0.25">
      <c r="A560" s="75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</row>
    <row r="561" spans="1:21" x14ac:dyDescent="0.25">
      <c r="A561" s="75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</row>
    <row r="562" spans="1:21" x14ac:dyDescent="0.25">
      <c r="A562" s="75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</row>
    <row r="563" spans="1:21" x14ac:dyDescent="0.25">
      <c r="A563" s="75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</row>
    <row r="564" spans="1:21" x14ac:dyDescent="0.25">
      <c r="A564" s="75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</row>
    <row r="565" spans="1:21" x14ac:dyDescent="0.25">
      <c r="A565" s="75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</row>
    <row r="566" spans="1:21" x14ac:dyDescent="0.25">
      <c r="A566" s="75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</row>
    <row r="567" spans="1:21" x14ac:dyDescent="0.25">
      <c r="A567" s="75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</row>
    <row r="568" spans="1:21" x14ac:dyDescent="0.25">
      <c r="A568" s="75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</row>
    <row r="569" spans="1:21" x14ac:dyDescent="0.25">
      <c r="A569" s="75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</row>
    <row r="570" spans="1:21" x14ac:dyDescent="0.25">
      <c r="A570" s="75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</row>
    <row r="571" spans="1:21" x14ac:dyDescent="0.25">
      <c r="A571" s="75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</row>
    <row r="572" spans="1:21" x14ac:dyDescent="0.25">
      <c r="A572" s="75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</row>
    <row r="573" spans="1:21" x14ac:dyDescent="0.25">
      <c r="A573" s="75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</row>
    <row r="574" spans="1:21" x14ac:dyDescent="0.25">
      <c r="A574" s="75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</row>
    <row r="575" spans="1:21" x14ac:dyDescent="0.25">
      <c r="A575" s="75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</row>
    <row r="576" spans="1:21" x14ac:dyDescent="0.25">
      <c r="A576" s="75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</row>
    <row r="577" spans="1:21" x14ac:dyDescent="0.25">
      <c r="A577" s="75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</row>
    <row r="578" spans="1:21" x14ac:dyDescent="0.25">
      <c r="A578" s="75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</row>
    <row r="579" spans="1:21" x14ac:dyDescent="0.25">
      <c r="A579" s="75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</row>
    <row r="580" spans="1:21" x14ac:dyDescent="0.25">
      <c r="A580" s="75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</row>
    <row r="581" spans="1:21" x14ac:dyDescent="0.25">
      <c r="A581" s="75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</row>
    <row r="582" spans="1:21" x14ac:dyDescent="0.25">
      <c r="A582" s="75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</row>
    <row r="583" spans="1:21" x14ac:dyDescent="0.25">
      <c r="A583" s="75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</row>
    <row r="584" spans="1:21" x14ac:dyDescent="0.25">
      <c r="A584" s="75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</row>
    <row r="585" spans="1:21" x14ac:dyDescent="0.25">
      <c r="A585" s="75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</row>
    <row r="586" spans="1:21" x14ac:dyDescent="0.25">
      <c r="A586" s="75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</row>
    <row r="587" spans="1:21" x14ac:dyDescent="0.25">
      <c r="A587" s="75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</row>
    <row r="588" spans="1:21" x14ac:dyDescent="0.25">
      <c r="A588" s="75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</row>
    <row r="589" spans="1:21" x14ac:dyDescent="0.25">
      <c r="A589" s="75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</row>
    <row r="590" spans="1:21" x14ac:dyDescent="0.25">
      <c r="A590" s="75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</row>
    <row r="591" spans="1:21" x14ac:dyDescent="0.25">
      <c r="A591" s="75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</row>
    <row r="592" spans="1:21" x14ac:dyDescent="0.25">
      <c r="A592" s="75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</row>
    <row r="593" spans="1:21" x14ac:dyDescent="0.25">
      <c r="A593" s="75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</row>
    <row r="594" spans="1:21" x14ac:dyDescent="0.25">
      <c r="A594" s="75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</row>
    <row r="595" spans="1:21" x14ac:dyDescent="0.25">
      <c r="A595" s="75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</row>
    <row r="596" spans="1:21" x14ac:dyDescent="0.25">
      <c r="A596" s="75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</row>
    <row r="597" spans="1:21" x14ac:dyDescent="0.25">
      <c r="A597" s="75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</row>
    <row r="598" spans="1:21" x14ac:dyDescent="0.25">
      <c r="A598" s="75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</row>
    <row r="599" spans="1:21" x14ac:dyDescent="0.25">
      <c r="A599" s="75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</row>
    <row r="600" spans="1:21" x14ac:dyDescent="0.25">
      <c r="A600" s="75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</row>
    <row r="601" spans="1:21" x14ac:dyDescent="0.25">
      <c r="A601" s="75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</row>
    <row r="602" spans="1:21" x14ac:dyDescent="0.25">
      <c r="A602" s="75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</row>
    <row r="603" spans="1:21" x14ac:dyDescent="0.25">
      <c r="A603" s="75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</row>
    <row r="604" spans="1:21" x14ac:dyDescent="0.25">
      <c r="A604" s="75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</row>
    <row r="605" spans="1:21" x14ac:dyDescent="0.25">
      <c r="A605" s="75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</row>
    <row r="606" spans="1:21" x14ac:dyDescent="0.25">
      <c r="A606" s="75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</row>
    <row r="607" spans="1:21" x14ac:dyDescent="0.25">
      <c r="A607" s="75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</row>
    <row r="608" spans="1:21" x14ac:dyDescent="0.25">
      <c r="A608" s="75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</row>
    <row r="609" spans="1:21" x14ac:dyDescent="0.25">
      <c r="A609" s="75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</row>
    <row r="610" spans="1:21" x14ac:dyDescent="0.25">
      <c r="A610" s="75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</row>
    <row r="611" spans="1:21" x14ac:dyDescent="0.25">
      <c r="A611" s="75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</row>
    <row r="612" spans="1:21" x14ac:dyDescent="0.25">
      <c r="A612" s="75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</row>
    <row r="613" spans="1:21" x14ac:dyDescent="0.25">
      <c r="A613" s="75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</row>
    <row r="614" spans="1:21" x14ac:dyDescent="0.25">
      <c r="A614" s="75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</row>
    <row r="615" spans="1:21" x14ac:dyDescent="0.25">
      <c r="A615" s="75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</row>
    <row r="616" spans="1:21" x14ac:dyDescent="0.25">
      <c r="A616" s="75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</row>
    <row r="617" spans="1:21" x14ac:dyDescent="0.25">
      <c r="A617" s="75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</row>
    <row r="618" spans="1:21" x14ac:dyDescent="0.25">
      <c r="A618" s="75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</row>
    <row r="619" spans="1:21" x14ac:dyDescent="0.25">
      <c r="A619" s="75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</row>
    <row r="620" spans="1:21" x14ac:dyDescent="0.25">
      <c r="A620" s="75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</row>
    <row r="621" spans="1:21" x14ac:dyDescent="0.25">
      <c r="A621" s="7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</row>
    <row r="622" spans="1:21" x14ac:dyDescent="0.25">
      <c r="A622" s="75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</row>
    <row r="623" spans="1:21" x14ac:dyDescent="0.25">
      <c r="A623" s="7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</row>
    <row r="624" spans="1:21" x14ac:dyDescent="0.25">
      <c r="A624" s="7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</row>
    <row r="625" spans="1:21" x14ac:dyDescent="0.25">
      <c r="A625" s="7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</row>
    <row r="626" spans="1:21" x14ac:dyDescent="0.25">
      <c r="A626" s="75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</row>
    <row r="627" spans="1:21" x14ac:dyDescent="0.25">
      <c r="A627" s="7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</row>
    <row r="628" spans="1:21" x14ac:dyDescent="0.25">
      <c r="A628" s="75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</row>
    <row r="629" spans="1:21" x14ac:dyDescent="0.25">
      <c r="A629" s="7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</row>
    <row r="630" spans="1:21" x14ac:dyDescent="0.25">
      <c r="A630" s="75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</row>
    <row r="631" spans="1:21" x14ac:dyDescent="0.25">
      <c r="A631" s="7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</row>
    <row r="632" spans="1:21" x14ac:dyDescent="0.25">
      <c r="A632" s="7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</row>
    <row r="633" spans="1:21" x14ac:dyDescent="0.25">
      <c r="A633" s="75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</row>
    <row r="634" spans="1:21" x14ac:dyDescent="0.25">
      <c r="A634" s="75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</row>
    <row r="635" spans="1:21" x14ac:dyDescent="0.25">
      <c r="A635" s="7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</row>
    <row r="636" spans="1:21" x14ac:dyDescent="0.25">
      <c r="A636" s="7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</row>
    <row r="637" spans="1:21" x14ac:dyDescent="0.25">
      <c r="A637" s="7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</row>
    <row r="638" spans="1:21" x14ac:dyDescent="0.25">
      <c r="A638" s="75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</row>
    <row r="639" spans="1:21" x14ac:dyDescent="0.25">
      <c r="A639" s="75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</row>
    <row r="640" spans="1:21" x14ac:dyDescent="0.25">
      <c r="A640" s="75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</row>
    <row r="641" spans="1:21" x14ac:dyDescent="0.25">
      <c r="A641" s="75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</row>
    <row r="642" spans="1:21" x14ac:dyDescent="0.25">
      <c r="A642" s="75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</row>
    <row r="643" spans="1:21" x14ac:dyDescent="0.25">
      <c r="A643" s="75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</row>
    <row r="644" spans="1:21" x14ac:dyDescent="0.25">
      <c r="A644" s="75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</row>
    <row r="645" spans="1:21" x14ac:dyDescent="0.25">
      <c r="A645" s="75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</row>
    <row r="646" spans="1:21" x14ac:dyDescent="0.25">
      <c r="A646" s="75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</row>
    <row r="647" spans="1:21" x14ac:dyDescent="0.25">
      <c r="A647" s="75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</row>
    <row r="648" spans="1:21" x14ac:dyDescent="0.25">
      <c r="A648" s="75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</row>
    <row r="649" spans="1:21" x14ac:dyDescent="0.25">
      <c r="A649" s="75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</row>
    <row r="650" spans="1:21" x14ac:dyDescent="0.25">
      <c r="A650" s="75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</row>
    <row r="651" spans="1:21" x14ac:dyDescent="0.25">
      <c r="A651" s="75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</row>
    <row r="652" spans="1:21" x14ac:dyDescent="0.25">
      <c r="A652" s="75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</row>
    <row r="653" spans="1:21" x14ac:dyDescent="0.25">
      <c r="A653" s="75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</row>
    <row r="654" spans="1:21" x14ac:dyDescent="0.25">
      <c r="A654" s="75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</row>
    <row r="655" spans="1:21" x14ac:dyDescent="0.25">
      <c r="A655" s="75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</row>
    <row r="656" spans="1:21" x14ac:dyDescent="0.25">
      <c r="A656" s="75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</row>
    <row r="657" spans="1:21" x14ac:dyDescent="0.25">
      <c r="A657" s="75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</row>
    <row r="658" spans="1:21" x14ac:dyDescent="0.25">
      <c r="A658" s="75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</row>
    <row r="659" spans="1:21" x14ac:dyDescent="0.25">
      <c r="A659" s="75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</row>
    <row r="660" spans="1:21" x14ac:dyDescent="0.25">
      <c r="A660" s="75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</row>
    <row r="661" spans="1:21" x14ac:dyDescent="0.25">
      <c r="A661" s="75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</row>
    <row r="662" spans="1:21" x14ac:dyDescent="0.25">
      <c r="A662" s="75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</row>
    <row r="663" spans="1:21" x14ac:dyDescent="0.25">
      <c r="A663" s="75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</row>
    <row r="664" spans="1:21" x14ac:dyDescent="0.25">
      <c r="A664" s="75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</row>
    <row r="665" spans="1:21" x14ac:dyDescent="0.25">
      <c r="A665" s="75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</row>
    <row r="666" spans="1:21" x14ac:dyDescent="0.25">
      <c r="A666" s="75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</row>
    <row r="667" spans="1:21" x14ac:dyDescent="0.25">
      <c r="A667" s="75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</row>
    <row r="668" spans="1:21" x14ac:dyDescent="0.25">
      <c r="A668" s="75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</row>
    <row r="669" spans="1:21" x14ac:dyDescent="0.25">
      <c r="A669" s="75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</row>
    <row r="670" spans="1:21" x14ac:dyDescent="0.25">
      <c r="A670" s="75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</row>
    <row r="671" spans="1:21" x14ac:dyDescent="0.25">
      <c r="A671" s="75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</row>
    <row r="672" spans="1:21" x14ac:dyDescent="0.25">
      <c r="A672" s="75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</row>
    <row r="673" spans="1:21" x14ac:dyDescent="0.25">
      <c r="A673" s="75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</row>
    <row r="674" spans="1:21" x14ac:dyDescent="0.25">
      <c r="A674" s="75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</row>
    <row r="675" spans="1:21" x14ac:dyDescent="0.25">
      <c r="A675" s="75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</row>
    <row r="676" spans="1:21" x14ac:dyDescent="0.25">
      <c r="A676" s="75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</row>
    <row r="677" spans="1:21" x14ac:dyDescent="0.25">
      <c r="A677" s="75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</row>
    <row r="678" spans="1:21" x14ac:dyDescent="0.25">
      <c r="A678" s="75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</row>
    <row r="679" spans="1:21" x14ac:dyDescent="0.25">
      <c r="A679" s="75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</row>
    <row r="680" spans="1:21" x14ac:dyDescent="0.25">
      <c r="A680" s="75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</row>
    <row r="681" spans="1:21" x14ac:dyDescent="0.25">
      <c r="A681" s="75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</row>
    <row r="682" spans="1:21" x14ac:dyDescent="0.25">
      <c r="A682" s="75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</row>
    <row r="683" spans="1:21" x14ac:dyDescent="0.25">
      <c r="A683" s="75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</row>
    <row r="684" spans="1:21" x14ac:dyDescent="0.25">
      <c r="A684" s="75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</row>
    <row r="685" spans="1:21" x14ac:dyDescent="0.25">
      <c r="A685" s="75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</row>
    <row r="686" spans="1:21" x14ac:dyDescent="0.25">
      <c r="A686" s="75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</row>
    <row r="687" spans="1:21" x14ac:dyDescent="0.25">
      <c r="A687" s="75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</row>
    <row r="688" spans="1:21" x14ac:dyDescent="0.25">
      <c r="A688" s="75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</row>
    <row r="689" spans="1:21" x14ac:dyDescent="0.25">
      <c r="A689" s="75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</row>
    <row r="690" spans="1:21" x14ac:dyDescent="0.25">
      <c r="A690" s="75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</row>
    <row r="691" spans="1:21" x14ac:dyDescent="0.25">
      <c r="A691" s="75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</row>
    <row r="692" spans="1:21" x14ac:dyDescent="0.25">
      <c r="A692" s="75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</row>
    <row r="693" spans="1:21" x14ac:dyDescent="0.25">
      <c r="A693" s="75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</row>
    <row r="694" spans="1:21" x14ac:dyDescent="0.25">
      <c r="A694" s="75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</row>
    <row r="695" spans="1:21" x14ac:dyDescent="0.25">
      <c r="A695" s="75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</row>
    <row r="696" spans="1:21" x14ac:dyDescent="0.25">
      <c r="A696" s="75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</row>
    <row r="697" spans="1:21" x14ac:dyDescent="0.25">
      <c r="A697" s="75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</row>
    <row r="698" spans="1:21" x14ac:dyDescent="0.25">
      <c r="A698" s="75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</row>
    <row r="699" spans="1:21" x14ac:dyDescent="0.25">
      <c r="A699" s="75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</row>
    <row r="700" spans="1:21" x14ac:dyDescent="0.25">
      <c r="A700" s="75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</row>
    <row r="701" spans="1:21" x14ac:dyDescent="0.25">
      <c r="A701" s="75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</row>
    <row r="702" spans="1:21" x14ac:dyDescent="0.25">
      <c r="A702" s="75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</row>
    <row r="703" spans="1:21" x14ac:dyDescent="0.25">
      <c r="A703" s="75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</row>
    <row r="704" spans="1:21" x14ac:dyDescent="0.25">
      <c r="A704" s="75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</row>
    <row r="705" spans="1:21" x14ac:dyDescent="0.25">
      <c r="A705" s="75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</row>
    <row r="706" spans="1:21" x14ac:dyDescent="0.25">
      <c r="A706" s="75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</row>
    <row r="707" spans="1:21" x14ac:dyDescent="0.25">
      <c r="A707" s="75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</row>
    <row r="708" spans="1:21" x14ac:dyDescent="0.25">
      <c r="A708" s="75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</row>
    <row r="709" spans="1:21" x14ac:dyDescent="0.25">
      <c r="A709" s="75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</row>
    <row r="710" spans="1:21" x14ac:dyDescent="0.25">
      <c r="A710" s="75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</row>
    <row r="711" spans="1:21" x14ac:dyDescent="0.25">
      <c r="A711" s="75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</row>
    <row r="712" spans="1:21" x14ac:dyDescent="0.25">
      <c r="A712" s="75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</row>
    <row r="713" spans="1:21" x14ac:dyDescent="0.25">
      <c r="A713" s="75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</row>
    <row r="714" spans="1:21" x14ac:dyDescent="0.25">
      <c r="A714" s="75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</row>
    <row r="715" spans="1:21" x14ac:dyDescent="0.25">
      <c r="A715" s="75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</row>
    <row r="716" spans="1:21" x14ac:dyDescent="0.25">
      <c r="A716" s="75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</row>
    <row r="717" spans="1:21" x14ac:dyDescent="0.25">
      <c r="A717" s="75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</row>
    <row r="718" spans="1:21" x14ac:dyDescent="0.25">
      <c r="A718" s="75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</row>
    <row r="719" spans="1:21" x14ac:dyDescent="0.25">
      <c r="A719" s="75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</row>
    <row r="720" spans="1:21" x14ac:dyDescent="0.25">
      <c r="A720" s="75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</row>
    <row r="721" spans="1:21" x14ac:dyDescent="0.25">
      <c r="A721" s="75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</row>
    <row r="722" spans="1:21" x14ac:dyDescent="0.25">
      <c r="A722" s="75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</row>
    <row r="723" spans="1:21" x14ac:dyDescent="0.25">
      <c r="A723" s="75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</row>
    <row r="724" spans="1:21" x14ac:dyDescent="0.25">
      <c r="A724" s="75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</row>
    <row r="725" spans="1:21" x14ac:dyDescent="0.25">
      <c r="A725" s="75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</row>
    <row r="726" spans="1:21" x14ac:dyDescent="0.25">
      <c r="A726" s="75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</row>
    <row r="727" spans="1:21" x14ac:dyDescent="0.25">
      <c r="A727" s="75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</row>
    <row r="728" spans="1:21" x14ac:dyDescent="0.25">
      <c r="A728" s="75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</row>
    <row r="729" spans="1:21" x14ac:dyDescent="0.25">
      <c r="A729" s="75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</row>
    <row r="730" spans="1:21" x14ac:dyDescent="0.25">
      <c r="A730" s="75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</row>
    <row r="731" spans="1:21" x14ac:dyDescent="0.25">
      <c r="A731" s="75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</row>
    <row r="732" spans="1:21" x14ac:dyDescent="0.25">
      <c r="A732" s="75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</row>
    <row r="733" spans="1:21" x14ac:dyDescent="0.25">
      <c r="A733" s="75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</row>
    <row r="734" spans="1:21" x14ac:dyDescent="0.25">
      <c r="A734" s="75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</row>
    <row r="735" spans="1:21" x14ac:dyDescent="0.25">
      <c r="A735" s="75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</row>
    <row r="736" spans="1:21" x14ac:dyDescent="0.25">
      <c r="A736" s="75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</row>
    <row r="737" spans="1:21" x14ac:dyDescent="0.25">
      <c r="A737" s="75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</row>
    <row r="738" spans="1:21" x14ac:dyDescent="0.25">
      <c r="A738" s="75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</row>
    <row r="739" spans="1:21" x14ac:dyDescent="0.25">
      <c r="A739" s="75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</row>
    <row r="740" spans="1:21" x14ac:dyDescent="0.25">
      <c r="A740" s="75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</row>
    <row r="741" spans="1:21" x14ac:dyDescent="0.25">
      <c r="A741" s="75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</row>
    <row r="742" spans="1:21" x14ac:dyDescent="0.25">
      <c r="A742" s="75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</row>
    <row r="743" spans="1:21" x14ac:dyDescent="0.25">
      <c r="A743" s="75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</row>
    <row r="744" spans="1:21" x14ac:dyDescent="0.25">
      <c r="A744" s="75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</row>
    <row r="745" spans="1:21" x14ac:dyDescent="0.25">
      <c r="A745" s="75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</row>
    <row r="746" spans="1:21" x14ac:dyDescent="0.25">
      <c r="A746" s="75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</row>
    <row r="747" spans="1:21" x14ac:dyDescent="0.25">
      <c r="A747" s="75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</row>
    <row r="748" spans="1:21" x14ac:dyDescent="0.25">
      <c r="A748" s="75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</row>
    <row r="749" spans="1:21" x14ac:dyDescent="0.25">
      <c r="A749" s="75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</row>
    <row r="750" spans="1:21" x14ac:dyDescent="0.25">
      <c r="A750" s="75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</row>
    <row r="751" spans="1:21" x14ac:dyDescent="0.25">
      <c r="A751" s="75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</row>
    <row r="752" spans="1:21" x14ac:dyDescent="0.25">
      <c r="A752" s="75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</row>
    <row r="753" spans="1:21" x14ac:dyDescent="0.25">
      <c r="A753" s="75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</row>
    <row r="754" spans="1:21" x14ac:dyDescent="0.25">
      <c r="A754" s="75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</row>
    <row r="755" spans="1:21" x14ac:dyDescent="0.25">
      <c r="A755" s="75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</row>
    <row r="756" spans="1:21" x14ac:dyDescent="0.25">
      <c r="A756" s="75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</row>
    <row r="757" spans="1:21" x14ac:dyDescent="0.25">
      <c r="A757" s="75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</row>
    <row r="758" spans="1:21" x14ac:dyDescent="0.25">
      <c r="A758" s="75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</row>
    <row r="759" spans="1:21" x14ac:dyDescent="0.25">
      <c r="A759" s="75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</row>
    <row r="760" spans="1:21" x14ac:dyDescent="0.25">
      <c r="A760" s="75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</row>
    <row r="761" spans="1:21" x14ac:dyDescent="0.25">
      <c r="A761" s="75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</row>
    <row r="762" spans="1:21" x14ac:dyDescent="0.25">
      <c r="A762" s="75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</row>
    <row r="763" spans="1:21" x14ac:dyDescent="0.25">
      <c r="A763" s="75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</row>
    <row r="764" spans="1:21" x14ac:dyDescent="0.25">
      <c r="A764" s="75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</row>
    <row r="765" spans="1:21" x14ac:dyDescent="0.25">
      <c r="A765" s="75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</row>
    <row r="766" spans="1:21" x14ac:dyDescent="0.25">
      <c r="A766" s="75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</row>
    <row r="767" spans="1:21" x14ac:dyDescent="0.25">
      <c r="A767" s="75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</row>
    <row r="768" spans="1:21" x14ac:dyDescent="0.25">
      <c r="A768" s="75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</row>
    <row r="769" spans="1:21" x14ac:dyDescent="0.25">
      <c r="A769" s="75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</row>
    <row r="770" spans="1:21" x14ac:dyDescent="0.25">
      <c r="A770" s="75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</row>
    <row r="771" spans="1:21" x14ac:dyDescent="0.25">
      <c r="A771" s="75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</row>
    <row r="772" spans="1:21" x14ac:dyDescent="0.25">
      <c r="A772" s="75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</row>
    <row r="773" spans="1:21" x14ac:dyDescent="0.25">
      <c r="A773" s="75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</row>
    <row r="774" spans="1:21" x14ac:dyDescent="0.25">
      <c r="A774" s="75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</row>
    <row r="775" spans="1:21" x14ac:dyDescent="0.25">
      <c r="A775" s="75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</row>
    <row r="776" spans="1:21" x14ac:dyDescent="0.25">
      <c r="A776" s="75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</row>
    <row r="777" spans="1:21" x14ac:dyDescent="0.25">
      <c r="A777" s="75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</row>
    <row r="778" spans="1:21" x14ac:dyDescent="0.25">
      <c r="A778" s="75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</row>
    <row r="779" spans="1:21" x14ac:dyDescent="0.25">
      <c r="A779" s="75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</row>
    <row r="780" spans="1:21" x14ac:dyDescent="0.25">
      <c r="A780" s="75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</row>
    <row r="781" spans="1:21" x14ac:dyDescent="0.25">
      <c r="A781" s="75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</row>
    <row r="782" spans="1:21" x14ac:dyDescent="0.25">
      <c r="A782" s="75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</row>
    <row r="783" spans="1:21" x14ac:dyDescent="0.25">
      <c r="A783" s="75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</row>
    <row r="784" spans="1:21" x14ac:dyDescent="0.25">
      <c r="A784" s="75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</row>
    <row r="785" spans="1:21" x14ac:dyDescent="0.25">
      <c r="A785" s="75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</row>
    <row r="786" spans="1:21" x14ac:dyDescent="0.25">
      <c r="A786" s="75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</row>
    <row r="787" spans="1:21" x14ac:dyDescent="0.25">
      <c r="A787" s="75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</row>
    <row r="788" spans="1:21" x14ac:dyDescent="0.25">
      <c r="A788" s="75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</row>
    <row r="789" spans="1:21" x14ac:dyDescent="0.25">
      <c r="A789" s="75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</row>
    <row r="790" spans="1:21" x14ac:dyDescent="0.25">
      <c r="A790" s="75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</row>
    <row r="791" spans="1:21" x14ac:dyDescent="0.25">
      <c r="A791" s="75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</row>
    <row r="792" spans="1:21" x14ac:dyDescent="0.25">
      <c r="A792" s="75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</row>
    <row r="793" spans="1:21" x14ac:dyDescent="0.25">
      <c r="A793" s="75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</row>
    <row r="794" spans="1:21" x14ac:dyDescent="0.25">
      <c r="A794" s="75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</row>
    <row r="795" spans="1:21" x14ac:dyDescent="0.25">
      <c r="A795" s="75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</row>
    <row r="796" spans="1:21" x14ac:dyDescent="0.25">
      <c r="A796" s="75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</row>
    <row r="797" spans="1:21" x14ac:dyDescent="0.25">
      <c r="A797" s="75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</row>
    <row r="798" spans="1:21" x14ac:dyDescent="0.25">
      <c r="A798" s="75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</row>
    <row r="799" spans="1:21" x14ac:dyDescent="0.25">
      <c r="A799" s="75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</row>
    <row r="800" spans="1:21" x14ac:dyDescent="0.25">
      <c r="A800" s="75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</row>
    <row r="801" spans="1:21" x14ac:dyDescent="0.25">
      <c r="A801" s="75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</row>
    <row r="802" spans="1:21" x14ac:dyDescent="0.25">
      <c r="A802" s="75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</row>
    <row r="803" spans="1:21" x14ac:dyDescent="0.25">
      <c r="A803" s="75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</row>
    <row r="804" spans="1:21" x14ac:dyDescent="0.25">
      <c r="A804" s="75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</row>
    <row r="805" spans="1:21" x14ac:dyDescent="0.25">
      <c r="A805" s="75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</row>
    <row r="806" spans="1:21" x14ac:dyDescent="0.25">
      <c r="A806" s="75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</row>
    <row r="807" spans="1:21" x14ac:dyDescent="0.25">
      <c r="A807" s="75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</row>
    <row r="808" spans="1:21" x14ac:dyDescent="0.25">
      <c r="A808" s="75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</row>
    <row r="809" spans="1:21" x14ac:dyDescent="0.25">
      <c r="A809" s="75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</row>
    <row r="810" spans="1:21" x14ac:dyDescent="0.25">
      <c r="A810" s="75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</row>
    <row r="811" spans="1:21" x14ac:dyDescent="0.25">
      <c r="A811" s="75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</row>
    <row r="812" spans="1:21" x14ac:dyDescent="0.25">
      <c r="A812" s="75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</row>
    <row r="813" spans="1:21" x14ac:dyDescent="0.25">
      <c r="A813" s="75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</row>
    <row r="814" spans="1:21" x14ac:dyDescent="0.25">
      <c r="A814" s="75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</row>
    <row r="815" spans="1:21" x14ac:dyDescent="0.25">
      <c r="A815" s="75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</row>
    <row r="816" spans="1:21" x14ac:dyDescent="0.25">
      <c r="A816" s="75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</row>
    <row r="817" spans="1:21" x14ac:dyDescent="0.25">
      <c r="A817" s="75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</row>
    <row r="818" spans="1:21" x14ac:dyDescent="0.25">
      <c r="A818" s="75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</row>
    <row r="819" spans="1:21" x14ac:dyDescent="0.25">
      <c r="A819" s="75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</row>
    <row r="820" spans="1:21" x14ac:dyDescent="0.25">
      <c r="A820" s="75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</row>
    <row r="821" spans="1:21" x14ac:dyDescent="0.25">
      <c r="A821" s="75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</row>
    <row r="822" spans="1:21" x14ac:dyDescent="0.25">
      <c r="A822" s="75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</row>
    <row r="823" spans="1:21" x14ac:dyDescent="0.25">
      <c r="A823" s="75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</row>
    <row r="824" spans="1:21" x14ac:dyDescent="0.25">
      <c r="A824" s="75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</row>
    <row r="825" spans="1:21" x14ac:dyDescent="0.25">
      <c r="A825" s="75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</row>
    <row r="826" spans="1:21" x14ac:dyDescent="0.25">
      <c r="A826" s="75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</row>
    <row r="827" spans="1:21" x14ac:dyDescent="0.25">
      <c r="A827" s="75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</row>
    <row r="828" spans="1:21" x14ac:dyDescent="0.25">
      <c r="A828" s="75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</row>
    <row r="829" spans="1:21" x14ac:dyDescent="0.25">
      <c r="A829" s="75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</row>
    <row r="830" spans="1:21" x14ac:dyDescent="0.25">
      <c r="A830" s="75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</row>
    <row r="831" spans="1:21" x14ac:dyDescent="0.25">
      <c r="A831" s="75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</row>
    <row r="832" spans="1:21" x14ac:dyDescent="0.25">
      <c r="A832" s="75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</row>
    <row r="833" spans="1:21" x14ac:dyDescent="0.25">
      <c r="A833" s="75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</row>
    <row r="834" spans="1:21" x14ac:dyDescent="0.25">
      <c r="A834" s="75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</row>
    <row r="835" spans="1:21" x14ac:dyDescent="0.25">
      <c r="A835" s="75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</row>
    <row r="836" spans="1:21" x14ac:dyDescent="0.25">
      <c r="A836" s="75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</row>
    <row r="837" spans="1:21" x14ac:dyDescent="0.25">
      <c r="A837" s="75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</row>
    <row r="838" spans="1:21" x14ac:dyDescent="0.25">
      <c r="A838" s="75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</row>
    <row r="839" spans="1:21" x14ac:dyDescent="0.25">
      <c r="A839" s="75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</row>
    <row r="840" spans="1:21" x14ac:dyDescent="0.25">
      <c r="A840" s="75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</row>
    <row r="841" spans="1:21" x14ac:dyDescent="0.25">
      <c r="A841" s="75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</row>
    <row r="842" spans="1:21" x14ac:dyDescent="0.25">
      <c r="A842" s="75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</row>
    <row r="843" spans="1:21" x14ac:dyDescent="0.25">
      <c r="A843" s="75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</row>
    <row r="844" spans="1:21" x14ac:dyDescent="0.25">
      <c r="A844" s="75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</row>
    <row r="845" spans="1:21" x14ac:dyDescent="0.25">
      <c r="A845" s="75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</row>
    <row r="846" spans="1:21" x14ac:dyDescent="0.25">
      <c r="A846" s="75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</row>
    <row r="847" spans="1:21" x14ac:dyDescent="0.25">
      <c r="A847" s="75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</row>
    <row r="848" spans="1:21" x14ac:dyDescent="0.25">
      <c r="A848" s="75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</row>
    <row r="849" spans="1:21" x14ac:dyDescent="0.25">
      <c r="A849" s="75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</row>
    <row r="850" spans="1:21" x14ac:dyDescent="0.25">
      <c r="A850" s="75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</row>
    <row r="851" spans="1:21" x14ac:dyDescent="0.25">
      <c r="A851" s="75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</row>
    <row r="852" spans="1:21" x14ac:dyDescent="0.25">
      <c r="A852" s="75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</row>
    <row r="853" spans="1:21" x14ac:dyDescent="0.25">
      <c r="A853" s="75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</row>
    <row r="854" spans="1:21" x14ac:dyDescent="0.25">
      <c r="A854" s="75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</row>
    <row r="855" spans="1:21" x14ac:dyDescent="0.25">
      <c r="A855" s="75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</row>
    <row r="856" spans="1:21" x14ac:dyDescent="0.25">
      <c r="A856" s="75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</row>
    <row r="857" spans="1:21" x14ac:dyDescent="0.25">
      <c r="A857" s="75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</row>
    <row r="858" spans="1:21" x14ac:dyDescent="0.25">
      <c r="A858" s="75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</row>
    <row r="859" spans="1:21" x14ac:dyDescent="0.25">
      <c r="A859" s="75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</row>
    <row r="860" spans="1:21" x14ac:dyDescent="0.25">
      <c r="A860" s="75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</row>
    <row r="861" spans="1:21" x14ac:dyDescent="0.25">
      <c r="A861" s="75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</row>
    <row r="862" spans="1:21" x14ac:dyDescent="0.25">
      <c r="A862" s="75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</row>
    <row r="863" spans="1:21" x14ac:dyDescent="0.25">
      <c r="A863" s="75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</row>
    <row r="864" spans="1:21" x14ac:dyDescent="0.25">
      <c r="A864" s="75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</row>
    <row r="865" spans="1:21" x14ac:dyDescent="0.25">
      <c r="A865" s="75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</row>
    <row r="866" spans="1:21" x14ac:dyDescent="0.25">
      <c r="A866" s="75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</row>
    <row r="867" spans="1:21" x14ac:dyDescent="0.25">
      <c r="A867" s="75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</row>
    <row r="868" spans="1:21" x14ac:dyDescent="0.25">
      <c r="A868" s="75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</row>
    <row r="869" spans="1:21" x14ac:dyDescent="0.25">
      <c r="A869" s="75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</row>
    <row r="870" spans="1:21" x14ac:dyDescent="0.25">
      <c r="A870" s="75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</row>
    <row r="871" spans="1:21" x14ac:dyDescent="0.25">
      <c r="A871" s="75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</row>
    <row r="872" spans="1:21" x14ac:dyDescent="0.25">
      <c r="A872" s="75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</row>
    <row r="873" spans="1:21" x14ac:dyDescent="0.25">
      <c r="A873" s="75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</row>
    <row r="874" spans="1:21" x14ac:dyDescent="0.25">
      <c r="A874" s="75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</row>
    <row r="875" spans="1:21" x14ac:dyDescent="0.25">
      <c r="A875" s="75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</row>
    <row r="876" spans="1:21" x14ac:dyDescent="0.25">
      <c r="A876" s="75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</row>
    <row r="877" spans="1:21" x14ac:dyDescent="0.25">
      <c r="A877" s="75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</row>
    <row r="878" spans="1:21" x14ac:dyDescent="0.25">
      <c r="A878" s="75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</row>
    <row r="879" spans="1:21" x14ac:dyDescent="0.25">
      <c r="A879" s="75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</row>
    <row r="880" spans="1:21" x14ac:dyDescent="0.25">
      <c r="A880" s="75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</row>
    <row r="881" spans="1:21" x14ac:dyDescent="0.25">
      <c r="A881" s="75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</row>
    <row r="882" spans="1:21" x14ac:dyDescent="0.25">
      <c r="A882" s="75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</row>
    <row r="883" spans="1:21" x14ac:dyDescent="0.25">
      <c r="A883" s="75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</row>
    <row r="884" spans="1:21" x14ac:dyDescent="0.25">
      <c r="A884" s="75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</row>
    <row r="885" spans="1:21" x14ac:dyDescent="0.25">
      <c r="A885" s="75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</row>
    <row r="886" spans="1:21" x14ac:dyDescent="0.25">
      <c r="A886" s="75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</row>
    <row r="887" spans="1:21" x14ac:dyDescent="0.25">
      <c r="A887" s="75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</row>
    <row r="888" spans="1:21" x14ac:dyDescent="0.25">
      <c r="A888" s="75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</row>
    <row r="889" spans="1:21" x14ac:dyDescent="0.25">
      <c r="A889" s="75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25"/>
      <c r="U889" s="125"/>
    </row>
    <row r="890" spans="1:21" x14ac:dyDescent="0.25">
      <c r="A890" s="75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</row>
    <row r="891" spans="1:21" x14ac:dyDescent="0.25">
      <c r="A891" s="75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</row>
    <row r="892" spans="1:21" x14ac:dyDescent="0.25">
      <c r="A892" s="75"/>
      <c r="B892" s="125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</row>
    <row r="893" spans="1:21" x14ac:dyDescent="0.25">
      <c r="A893" s="75"/>
      <c r="B893" s="125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</row>
    <row r="894" spans="1:21" x14ac:dyDescent="0.25">
      <c r="A894" s="75"/>
      <c r="B894" s="125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</row>
    <row r="895" spans="1:21" x14ac:dyDescent="0.25">
      <c r="A895" s="75"/>
      <c r="B895" s="125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</row>
    <row r="896" spans="1:21" x14ac:dyDescent="0.25">
      <c r="A896" s="75"/>
      <c r="B896" s="125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</row>
    <row r="897" spans="1:21" x14ac:dyDescent="0.25">
      <c r="A897" s="75"/>
      <c r="B897" s="125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</row>
    <row r="898" spans="1:21" x14ac:dyDescent="0.25">
      <c r="A898" s="75"/>
      <c r="B898" s="125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</row>
    <row r="899" spans="1:21" x14ac:dyDescent="0.25">
      <c r="A899" s="75"/>
      <c r="B899" s="125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</row>
    <row r="900" spans="1:21" x14ac:dyDescent="0.25">
      <c r="A900" s="75"/>
      <c r="B900" s="125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</row>
    <row r="901" spans="1:21" x14ac:dyDescent="0.25">
      <c r="A901" s="75"/>
      <c r="B901" s="125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  <c r="S901" s="125"/>
      <c r="T901" s="125"/>
      <c r="U901" s="125"/>
    </row>
    <row r="902" spans="1:21" x14ac:dyDescent="0.25">
      <c r="A902" s="75"/>
      <c r="B902" s="125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  <c r="S902" s="125"/>
      <c r="T902" s="125"/>
      <c r="U902" s="125"/>
    </row>
    <row r="903" spans="1:21" x14ac:dyDescent="0.25">
      <c r="A903" s="75"/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  <c r="S903" s="125"/>
      <c r="T903" s="125"/>
      <c r="U903" s="125"/>
    </row>
    <row r="904" spans="1:21" x14ac:dyDescent="0.25">
      <c r="A904" s="75"/>
      <c r="B904" s="125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</row>
    <row r="905" spans="1:21" x14ac:dyDescent="0.25">
      <c r="A905" s="75"/>
      <c r="B905" s="125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/>
      <c r="T905" s="125"/>
      <c r="U905" s="125"/>
    </row>
    <row r="906" spans="1:21" x14ac:dyDescent="0.25">
      <c r="A906" s="75"/>
      <c r="B906" s="125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  <c r="S906" s="125"/>
      <c r="T906" s="125"/>
      <c r="U906" s="125"/>
    </row>
    <row r="907" spans="1:21" x14ac:dyDescent="0.25">
      <c r="A907" s="75"/>
      <c r="B907" s="125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  <c r="S907" s="125"/>
      <c r="T907" s="125"/>
      <c r="U907" s="125"/>
    </row>
    <row r="908" spans="1:21" x14ac:dyDescent="0.25">
      <c r="A908" s="75"/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P908" s="125"/>
      <c r="Q908" s="125"/>
      <c r="R908" s="125"/>
      <c r="S908" s="125"/>
      <c r="T908" s="125"/>
      <c r="U908" s="125"/>
    </row>
    <row r="909" spans="1:21" x14ac:dyDescent="0.25">
      <c r="A909" s="75"/>
      <c r="B909" s="125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P909" s="125"/>
      <c r="Q909" s="125"/>
      <c r="R909" s="125"/>
      <c r="S909" s="125"/>
      <c r="T909" s="125"/>
      <c r="U909" s="125"/>
    </row>
    <row r="910" spans="1:21" x14ac:dyDescent="0.25">
      <c r="A910" s="75"/>
      <c r="B910" s="125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  <c r="U910" s="125"/>
    </row>
    <row r="911" spans="1:21" x14ac:dyDescent="0.25">
      <c r="A911" s="75"/>
      <c r="B911" s="125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</row>
    <row r="912" spans="1:21" x14ac:dyDescent="0.25">
      <c r="A912" s="75"/>
      <c r="B912" s="125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P912" s="125"/>
      <c r="Q912" s="125"/>
      <c r="R912" s="125"/>
      <c r="S912" s="125"/>
      <c r="T912" s="125"/>
      <c r="U912" s="125"/>
    </row>
    <row r="913" spans="1:21" x14ac:dyDescent="0.25">
      <c r="A913" s="75"/>
      <c r="B913" s="125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P913" s="125"/>
      <c r="Q913" s="125"/>
      <c r="R913" s="125"/>
      <c r="S913" s="125"/>
      <c r="T913" s="125"/>
      <c r="U913" s="125"/>
    </row>
    <row r="914" spans="1:21" x14ac:dyDescent="0.25">
      <c r="A914" s="75"/>
      <c r="B914" s="125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P914" s="125"/>
      <c r="Q914" s="125"/>
      <c r="R914" s="125"/>
      <c r="S914" s="125"/>
      <c r="T914" s="125"/>
      <c r="U914" s="125"/>
    </row>
    <row r="915" spans="1:21" x14ac:dyDescent="0.25">
      <c r="A915" s="75"/>
      <c r="B915" s="125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P915" s="125"/>
      <c r="Q915" s="125"/>
      <c r="R915" s="125"/>
      <c r="S915" s="125"/>
      <c r="T915" s="125"/>
      <c r="U915" s="125"/>
    </row>
    <row r="916" spans="1:21" x14ac:dyDescent="0.25">
      <c r="A916" s="75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P916" s="125"/>
      <c r="Q916" s="125"/>
      <c r="R916" s="125"/>
      <c r="S916" s="125"/>
      <c r="T916" s="125"/>
      <c r="U916" s="125"/>
    </row>
    <row r="917" spans="1:21" x14ac:dyDescent="0.25">
      <c r="A917" s="75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  <c r="S917" s="125"/>
      <c r="T917" s="125"/>
      <c r="U917" s="125"/>
    </row>
    <row r="918" spans="1:21" x14ac:dyDescent="0.25">
      <c r="A918" s="75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  <c r="S918" s="125"/>
      <c r="T918" s="125"/>
      <c r="U918" s="125"/>
    </row>
    <row r="919" spans="1:21" x14ac:dyDescent="0.25">
      <c r="A919" s="75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</row>
    <row r="920" spans="1:21" x14ac:dyDescent="0.25">
      <c r="A920" s="75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P920" s="125"/>
      <c r="Q920" s="125"/>
      <c r="R920" s="125"/>
      <c r="S920" s="125"/>
      <c r="T920" s="125"/>
      <c r="U920" s="125"/>
    </row>
    <row r="921" spans="1:21" x14ac:dyDescent="0.25">
      <c r="A921" s="75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125"/>
    </row>
    <row r="922" spans="1:21" x14ac:dyDescent="0.25">
      <c r="A922" s="75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  <c r="S922" s="125"/>
      <c r="T922" s="125"/>
      <c r="U922" s="125"/>
    </row>
    <row r="923" spans="1:21" x14ac:dyDescent="0.25">
      <c r="A923" s="75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  <c r="S923" s="125"/>
      <c r="T923" s="125"/>
      <c r="U923" s="125"/>
    </row>
    <row r="924" spans="1:21" x14ac:dyDescent="0.25">
      <c r="A924" s="75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</row>
    <row r="925" spans="1:21" x14ac:dyDescent="0.25">
      <c r="A925" s="75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  <c r="S925" s="125"/>
      <c r="T925" s="125"/>
      <c r="U925" s="125"/>
    </row>
    <row r="926" spans="1:21" x14ac:dyDescent="0.25">
      <c r="A926" s="75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  <c r="S926" s="125"/>
      <c r="T926" s="125"/>
      <c r="U926" s="125"/>
    </row>
    <row r="927" spans="1:21" x14ac:dyDescent="0.25">
      <c r="A927" s="75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/>
      <c r="T927" s="125"/>
      <c r="U927" s="125"/>
    </row>
    <row r="928" spans="1:21" x14ac:dyDescent="0.25">
      <c r="A928" s="75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P928" s="125"/>
      <c r="Q928" s="125"/>
      <c r="R928" s="125"/>
      <c r="S928" s="125"/>
      <c r="T928" s="125"/>
      <c r="U928" s="125"/>
    </row>
    <row r="929" spans="1:21" x14ac:dyDescent="0.25">
      <c r="A929" s="75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  <c r="S929" s="125"/>
      <c r="T929" s="125"/>
      <c r="U929" s="125"/>
    </row>
    <row r="930" spans="1:21" x14ac:dyDescent="0.25">
      <c r="A930" s="75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/>
      <c r="T930" s="125"/>
      <c r="U930" s="125"/>
    </row>
    <row r="931" spans="1:21" x14ac:dyDescent="0.25">
      <c r="A931" s="75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</row>
    <row r="932" spans="1:21" x14ac:dyDescent="0.25">
      <c r="A932" s="75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125"/>
    </row>
    <row r="933" spans="1:21" x14ac:dyDescent="0.25">
      <c r="A933" s="75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</row>
    <row r="934" spans="1:21" x14ac:dyDescent="0.25">
      <c r="A934" s="75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</row>
    <row r="935" spans="1:21" x14ac:dyDescent="0.25">
      <c r="A935" s="75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</row>
    <row r="936" spans="1:21" x14ac:dyDescent="0.25">
      <c r="A936" s="75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</row>
    <row r="937" spans="1:21" x14ac:dyDescent="0.25">
      <c r="A937" s="75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</row>
    <row r="938" spans="1:21" x14ac:dyDescent="0.25">
      <c r="A938" s="75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/>
      <c r="T938" s="125"/>
      <c r="U938" s="125"/>
    </row>
    <row r="939" spans="1:21" x14ac:dyDescent="0.25">
      <c r="A939" s="75"/>
      <c r="B939" s="125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P939" s="125"/>
      <c r="Q939" s="125"/>
      <c r="R939" s="125"/>
      <c r="S939" s="125"/>
      <c r="T939" s="125"/>
      <c r="U939" s="125"/>
    </row>
    <row r="940" spans="1:21" x14ac:dyDescent="0.25">
      <c r="A940" s="75"/>
      <c r="B940" s="125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P940" s="125"/>
      <c r="Q940" s="125"/>
      <c r="R940" s="125"/>
      <c r="S940" s="125"/>
      <c r="T940" s="125"/>
      <c r="U940" s="125"/>
    </row>
    <row r="941" spans="1:21" x14ac:dyDescent="0.25">
      <c r="A941" s="75"/>
      <c r="B941" s="125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</row>
    <row r="942" spans="1:21" x14ac:dyDescent="0.25">
      <c r="A942" s="75"/>
      <c r="B942" s="125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P942" s="125"/>
      <c r="Q942" s="125"/>
      <c r="R942" s="125"/>
      <c r="S942" s="125"/>
      <c r="T942" s="125"/>
      <c r="U942" s="125"/>
    </row>
    <row r="943" spans="1:21" x14ac:dyDescent="0.25">
      <c r="A943" s="75"/>
      <c r="B943" s="125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  <c r="U943" s="125"/>
    </row>
    <row r="944" spans="1:21" x14ac:dyDescent="0.25">
      <c r="A944" s="75"/>
      <c r="B944" s="125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P944" s="125"/>
      <c r="Q944" s="125"/>
      <c r="R944" s="125"/>
      <c r="S944" s="125"/>
      <c r="T944" s="125"/>
      <c r="U944" s="125"/>
    </row>
    <row r="945" spans="1:21" x14ac:dyDescent="0.25">
      <c r="A945" s="75"/>
      <c r="B945" s="125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  <c r="U945" s="125"/>
    </row>
    <row r="946" spans="1:21" x14ac:dyDescent="0.25">
      <c r="A946" s="75"/>
      <c r="B946" s="125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P946" s="125"/>
      <c r="Q946" s="125"/>
      <c r="R946" s="125"/>
      <c r="S946" s="125"/>
      <c r="T946" s="125"/>
      <c r="U946" s="125"/>
    </row>
    <row r="947" spans="1:21" x14ac:dyDescent="0.25">
      <c r="A947" s="75"/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P947" s="125"/>
      <c r="Q947" s="125"/>
      <c r="R947" s="125"/>
      <c r="S947" s="125"/>
      <c r="T947" s="125"/>
      <c r="U947" s="125"/>
    </row>
    <row r="948" spans="1:21" x14ac:dyDescent="0.25">
      <c r="A948" s="75"/>
      <c r="B948" s="125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125"/>
    </row>
    <row r="949" spans="1:21" x14ac:dyDescent="0.25">
      <c r="A949" s="75"/>
      <c r="B949" s="125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/>
      <c r="T949" s="125"/>
      <c r="U949" s="125"/>
    </row>
    <row r="950" spans="1:21" x14ac:dyDescent="0.25">
      <c r="A950" s="75"/>
      <c r="B950" s="125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/>
      <c r="T950" s="125"/>
      <c r="U950" s="125"/>
    </row>
    <row r="951" spans="1:21" x14ac:dyDescent="0.25">
      <c r="A951" s="75"/>
      <c r="B951" s="125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P951" s="125"/>
      <c r="Q951" s="125"/>
      <c r="R951" s="125"/>
      <c r="S951" s="125"/>
      <c r="T951" s="125"/>
      <c r="U951" s="125"/>
    </row>
    <row r="952" spans="1:21" x14ac:dyDescent="0.25">
      <c r="A952" s="75"/>
      <c r="B952" s="125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/>
      <c r="T952" s="125"/>
      <c r="U952" s="125"/>
    </row>
    <row r="953" spans="1:21" x14ac:dyDescent="0.25">
      <c r="A953" s="75"/>
      <c r="B953" s="125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  <c r="S953" s="125"/>
      <c r="T953" s="125"/>
      <c r="U953" s="125"/>
    </row>
    <row r="954" spans="1:21" x14ac:dyDescent="0.25">
      <c r="A954" s="75"/>
      <c r="B954" s="125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/>
      <c r="T954" s="125"/>
      <c r="U954" s="125"/>
    </row>
    <row r="955" spans="1:21" x14ac:dyDescent="0.25">
      <c r="A955" s="75"/>
      <c r="B955" s="125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P955" s="125"/>
      <c r="Q955" s="125"/>
      <c r="R955" s="125"/>
      <c r="S955" s="125"/>
      <c r="T955" s="125"/>
      <c r="U955" s="125"/>
    </row>
    <row r="956" spans="1:21" x14ac:dyDescent="0.25">
      <c r="A956" s="75"/>
      <c r="B956" s="125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P956" s="125"/>
      <c r="Q956" s="125"/>
      <c r="R956" s="125"/>
      <c r="S956" s="125"/>
      <c r="T956" s="125"/>
      <c r="U956" s="125"/>
    </row>
    <row r="957" spans="1:21" x14ac:dyDescent="0.25">
      <c r="A957" s="75"/>
      <c r="B957" s="125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P957" s="125"/>
      <c r="Q957" s="125"/>
      <c r="R957" s="125"/>
      <c r="S957" s="125"/>
      <c r="T957" s="125"/>
      <c r="U957" s="125"/>
    </row>
    <row r="958" spans="1:21" x14ac:dyDescent="0.25">
      <c r="A958" s="75"/>
      <c r="B958" s="125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</row>
    <row r="959" spans="1:21" x14ac:dyDescent="0.25">
      <c r="A959" s="75"/>
      <c r="B959" s="125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</row>
    <row r="960" spans="1:21" x14ac:dyDescent="0.25">
      <c r="A960" s="75"/>
      <c r="B960" s="125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P960" s="125"/>
      <c r="Q960" s="125"/>
      <c r="R960" s="125"/>
      <c r="S960" s="125"/>
      <c r="T960" s="125"/>
      <c r="U960" s="125"/>
    </row>
    <row r="961" spans="1:21" x14ac:dyDescent="0.25">
      <c r="A961" s="75"/>
      <c r="B961" s="125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</row>
    <row r="962" spans="1:21" x14ac:dyDescent="0.25">
      <c r="A962" s="75"/>
      <c r="B962" s="125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P962" s="125"/>
      <c r="Q962" s="125"/>
      <c r="R962" s="125"/>
      <c r="S962" s="125"/>
      <c r="T962" s="125"/>
      <c r="U962" s="125"/>
    </row>
    <row r="963" spans="1:21" x14ac:dyDescent="0.25">
      <c r="A963" s="75"/>
      <c r="B963" s="125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</row>
    <row r="964" spans="1:21" x14ac:dyDescent="0.25">
      <c r="A964" s="75"/>
      <c r="B964" s="125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  <c r="U964" s="125"/>
    </row>
    <row r="965" spans="1:21" x14ac:dyDescent="0.25">
      <c r="A965" s="75"/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/>
      <c r="T965" s="125"/>
      <c r="U965" s="125"/>
    </row>
    <row r="966" spans="1:21" x14ac:dyDescent="0.25">
      <c r="A966" s="75"/>
      <c r="B966" s="125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/>
      <c r="T966" s="125"/>
      <c r="U966" s="125"/>
    </row>
    <row r="967" spans="1:21" x14ac:dyDescent="0.25">
      <c r="A967" s="75"/>
      <c r="B967" s="125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  <c r="U967" s="125"/>
    </row>
    <row r="968" spans="1:21" x14ac:dyDescent="0.25">
      <c r="A968" s="75"/>
      <c r="B968" s="125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  <c r="S968" s="125"/>
      <c r="T968" s="125"/>
      <c r="U968" s="125"/>
    </row>
    <row r="969" spans="1:21" x14ac:dyDescent="0.25">
      <c r="A969" s="75"/>
      <c r="B969" s="125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/>
      <c r="T969" s="125"/>
      <c r="U969" s="125"/>
    </row>
    <row r="970" spans="1:21" x14ac:dyDescent="0.25">
      <c r="A970" s="75"/>
      <c r="B970" s="125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125"/>
    </row>
    <row r="971" spans="1:21" x14ac:dyDescent="0.25">
      <c r="A971" s="75"/>
      <c r="B971" s="125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P971" s="125"/>
      <c r="Q971" s="125"/>
      <c r="R971" s="125"/>
      <c r="S971" s="125"/>
      <c r="T971" s="125"/>
      <c r="U971" s="125"/>
    </row>
    <row r="972" spans="1:21" x14ac:dyDescent="0.25">
      <c r="A972" s="75"/>
      <c r="B972" s="125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125"/>
    </row>
    <row r="973" spans="1:21" x14ac:dyDescent="0.25">
      <c r="A973" s="75"/>
      <c r="B973" s="125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  <c r="S973" s="125"/>
      <c r="T973" s="125"/>
      <c r="U973" s="125"/>
    </row>
    <row r="974" spans="1:21" x14ac:dyDescent="0.25">
      <c r="A974" s="75"/>
      <c r="B974" s="125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/>
      <c r="T974" s="125"/>
      <c r="U974" s="125"/>
    </row>
    <row r="975" spans="1:21" x14ac:dyDescent="0.25">
      <c r="A975" s="75"/>
      <c r="B975" s="125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P975" s="125"/>
      <c r="Q975" s="125"/>
      <c r="R975" s="125"/>
      <c r="S975" s="125"/>
      <c r="T975" s="125"/>
      <c r="U975" s="125"/>
    </row>
    <row r="976" spans="1:21" x14ac:dyDescent="0.25">
      <c r="A976" s="75"/>
      <c r="B976" s="125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125"/>
      <c r="S976" s="125"/>
      <c r="T976" s="125"/>
      <c r="U976" s="125"/>
    </row>
    <row r="977" spans="1:21" x14ac:dyDescent="0.25">
      <c r="A977" s="75"/>
      <c r="B977" s="125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P977" s="125"/>
      <c r="Q977" s="125"/>
      <c r="R977" s="125"/>
      <c r="S977" s="125"/>
      <c r="T977" s="125"/>
      <c r="U977" s="125"/>
    </row>
    <row r="978" spans="1:21" x14ac:dyDescent="0.25">
      <c r="A978" s="75"/>
      <c r="B978" s="125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P978" s="125"/>
      <c r="Q978" s="125"/>
      <c r="R978" s="125"/>
      <c r="S978" s="125"/>
      <c r="T978" s="125"/>
      <c r="U978" s="125"/>
    </row>
    <row r="979" spans="1:21" x14ac:dyDescent="0.25">
      <c r="A979" s="75"/>
      <c r="B979" s="125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P979" s="125"/>
      <c r="Q979" s="125"/>
      <c r="R979" s="125"/>
      <c r="S979" s="125"/>
      <c r="T979" s="125"/>
      <c r="U979" s="125"/>
    </row>
    <row r="980" spans="1:21" x14ac:dyDescent="0.25">
      <c r="A980" s="75"/>
      <c r="B980" s="125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P980" s="125"/>
      <c r="Q980" s="125"/>
      <c r="R980" s="125"/>
      <c r="S980" s="125"/>
      <c r="T980" s="125"/>
      <c r="U980" s="125"/>
    </row>
    <row r="981" spans="1:21" x14ac:dyDescent="0.25">
      <c r="A981" s="75"/>
      <c r="B981" s="125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  <c r="S981" s="125"/>
      <c r="T981" s="125"/>
      <c r="U981" s="125"/>
    </row>
    <row r="982" spans="1:21" x14ac:dyDescent="0.25">
      <c r="A982" s="75"/>
      <c r="B982" s="125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/>
      <c r="T982" s="125"/>
      <c r="U982" s="125"/>
    </row>
    <row r="983" spans="1:21" x14ac:dyDescent="0.25">
      <c r="A983" s="75"/>
      <c r="B983" s="125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/>
      <c r="T983" s="125"/>
      <c r="U983" s="125"/>
    </row>
    <row r="984" spans="1:21" x14ac:dyDescent="0.25">
      <c r="A984" s="75"/>
      <c r="B984" s="125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  <c r="S984" s="125"/>
      <c r="T984" s="125"/>
      <c r="U984" s="125"/>
    </row>
    <row r="985" spans="1:21" x14ac:dyDescent="0.25">
      <c r="A985" s="75"/>
      <c r="B985" s="125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  <c r="S985" s="125"/>
      <c r="T985" s="125"/>
      <c r="U985" s="125"/>
    </row>
    <row r="986" spans="1:21" x14ac:dyDescent="0.25">
      <c r="A986" s="75"/>
      <c r="B986" s="125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O986" s="125"/>
      <c r="P986" s="125"/>
      <c r="Q986" s="125"/>
      <c r="R986" s="125"/>
      <c r="S986" s="125"/>
      <c r="T986" s="125"/>
      <c r="U986" s="125"/>
    </row>
    <row r="987" spans="1:21" x14ac:dyDescent="0.25">
      <c r="A987" s="75"/>
      <c r="B987" s="125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P987" s="125"/>
      <c r="Q987" s="125"/>
      <c r="R987" s="125"/>
      <c r="S987" s="125"/>
      <c r="T987" s="125"/>
      <c r="U987" s="125"/>
    </row>
    <row r="988" spans="1:21" x14ac:dyDescent="0.25">
      <c r="A988" s="75"/>
      <c r="B988" s="125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O988" s="125"/>
      <c r="P988" s="125"/>
      <c r="Q988" s="125"/>
      <c r="R988" s="125"/>
      <c r="S988" s="125"/>
      <c r="T988" s="125"/>
      <c r="U988" s="125"/>
    </row>
    <row r="989" spans="1:21" x14ac:dyDescent="0.25">
      <c r="A989" s="75"/>
      <c r="B989" s="125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P989" s="125"/>
      <c r="Q989" s="125"/>
      <c r="R989" s="125"/>
      <c r="S989" s="125"/>
      <c r="T989" s="125"/>
      <c r="U989" s="125"/>
    </row>
    <row r="990" spans="1:21" x14ac:dyDescent="0.25">
      <c r="A990" s="75"/>
      <c r="B990" s="125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O990" s="125"/>
      <c r="P990" s="125"/>
      <c r="Q990" s="125"/>
      <c r="R990" s="125"/>
      <c r="S990" s="125"/>
      <c r="T990" s="125"/>
      <c r="U990" s="125"/>
    </row>
    <row r="991" spans="1:21" x14ac:dyDescent="0.25">
      <c r="A991" s="75"/>
      <c r="B991" s="125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O991" s="125"/>
      <c r="P991" s="125"/>
      <c r="Q991" s="125"/>
      <c r="R991" s="125"/>
      <c r="S991" s="125"/>
      <c r="T991" s="125"/>
      <c r="U991" s="125"/>
    </row>
    <row r="992" spans="1:21" x14ac:dyDescent="0.25">
      <c r="A992" s="75"/>
      <c r="B992" s="125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P992" s="125"/>
      <c r="Q992" s="125"/>
      <c r="R992" s="125"/>
      <c r="S992" s="125"/>
      <c r="T992" s="125"/>
      <c r="U992" s="125"/>
    </row>
    <row r="993" spans="1:21" x14ac:dyDescent="0.25">
      <c r="A993" s="75"/>
      <c r="B993" s="125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O993" s="125"/>
      <c r="P993" s="125"/>
      <c r="Q993" s="125"/>
      <c r="R993" s="125"/>
      <c r="S993" s="125"/>
      <c r="T993" s="125"/>
      <c r="U993" s="125"/>
    </row>
    <row r="994" spans="1:21" x14ac:dyDescent="0.25">
      <c r="A994" s="75"/>
      <c r="B994" s="125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P994" s="125"/>
      <c r="Q994" s="125"/>
      <c r="R994" s="125"/>
      <c r="S994" s="125"/>
      <c r="T994" s="125"/>
      <c r="U994" s="125"/>
    </row>
    <row r="995" spans="1:21" x14ac:dyDescent="0.25">
      <c r="A995" s="75"/>
      <c r="B995" s="125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  <c r="S995" s="125"/>
      <c r="T995" s="125"/>
      <c r="U995" s="125"/>
    </row>
    <row r="996" spans="1:21" x14ac:dyDescent="0.25">
      <c r="A996" s="75"/>
      <c r="B996" s="125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O996" s="125"/>
      <c r="P996" s="125"/>
      <c r="Q996" s="125"/>
      <c r="R996" s="125"/>
      <c r="S996" s="125"/>
      <c r="T996" s="125"/>
      <c r="U996" s="125"/>
    </row>
    <row r="997" spans="1:21" x14ac:dyDescent="0.25">
      <c r="A997" s="75"/>
      <c r="B997" s="125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O997" s="125"/>
      <c r="P997" s="125"/>
      <c r="Q997" s="125"/>
      <c r="R997" s="125"/>
      <c r="S997" s="125"/>
      <c r="T997" s="125"/>
      <c r="U997" s="125"/>
    </row>
    <row r="998" spans="1:21" x14ac:dyDescent="0.25">
      <c r="A998" s="75"/>
      <c r="B998" s="125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P998" s="125"/>
      <c r="Q998" s="125"/>
      <c r="R998" s="125"/>
      <c r="S998" s="125"/>
      <c r="T998" s="125"/>
      <c r="U998" s="125"/>
    </row>
    <row r="999" spans="1:21" x14ac:dyDescent="0.25">
      <c r="A999" s="75"/>
      <c r="B999" s="125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  <c r="U999" s="125"/>
    </row>
    <row r="1000" spans="1:21" x14ac:dyDescent="0.25">
      <c r="A1000" s="75"/>
      <c r="B1000" s="125"/>
      <c r="C1000" s="125"/>
      <c r="D1000" s="125"/>
      <c r="E1000" s="125"/>
      <c r="F1000" s="125"/>
      <c r="G1000" s="125"/>
      <c r="H1000" s="125"/>
      <c r="I1000" s="125"/>
      <c r="J1000" s="125"/>
      <c r="K1000" s="125"/>
      <c r="L1000" s="125"/>
      <c r="M1000" s="125"/>
      <c r="N1000" s="125"/>
      <c r="O1000" s="125"/>
      <c r="P1000" s="125"/>
      <c r="Q1000" s="125"/>
      <c r="R1000" s="125"/>
      <c r="S1000" s="125"/>
      <c r="T1000" s="125"/>
      <c r="U1000" s="125"/>
    </row>
    <row r="1001" spans="1:21" x14ac:dyDescent="0.25">
      <c r="A1001" s="75"/>
      <c r="B1001" s="125"/>
      <c r="C1001" s="125"/>
      <c r="D1001" s="125"/>
      <c r="E1001" s="125"/>
      <c r="F1001" s="125"/>
      <c r="G1001" s="125"/>
      <c r="H1001" s="125"/>
      <c r="I1001" s="125"/>
      <c r="J1001" s="125"/>
      <c r="K1001" s="125"/>
      <c r="L1001" s="125"/>
      <c r="M1001" s="125"/>
      <c r="N1001" s="125"/>
      <c r="O1001" s="125"/>
      <c r="P1001" s="125"/>
      <c r="Q1001" s="125"/>
      <c r="R1001" s="125"/>
      <c r="S1001" s="125"/>
      <c r="T1001" s="125"/>
      <c r="U1001" s="125"/>
    </row>
    <row r="1002" spans="1:21" x14ac:dyDescent="0.25">
      <c r="A1002" s="75"/>
      <c r="B1002" s="125"/>
      <c r="C1002" s="125"/>
      <c r="D1002" s="125"/>
      <c r="E1002" s="125"/>
      <c r="F1002" s="125"/>
      <c r="G1002" s="125"/>
      <c r="H1002" s="125"/>
      <c r="I1002" s="125"/>
      <c r="J1002" s="125"/>
      <c r="K1002" s="125"/>
      <c r="L1002" s="125"/>
      <c r="M1002" s="125"/>
      <c r="N1002" s="125"/>
      <c r="O1002" s="125"/>
      <c r="P1002" s="125"/>
      <c r="Q1002" s="125"/>
      <c r="R1002" s="125"/>
      <c r="S1002" s="125"/>
      <c r="T1002" s="125"/>
      <c r="U1002" s="125"/>
    </row>
    <row r="1003" spans="1:21" x14ac:dyDescent="0.25">
      <c r="A1003" s="75"/>
      <c r="B1003" s="125"/>
      <c r="C1003" s="125"/>
      <c r="D1003" s="125"/>
      <c r="E1003" s="125"/>
      <c r="F1003" s="125"/>
      <c r="G1003" s="125"/>
      <c r="H1003" s="125"/>
      <c r="I1003" s="125"/>
      <c r="J1003" s="125"/>
      <c r="K1003" s="125"/>
      <c r="L1003" s="125"/>
      <c r="M1003" s="125"/>
      <c r="N1003" s="125"/>
      <c r="O1003" s="125"/>
      <c r="P1003" s="125"/>
      <c r="Q1003" s="125"/>
      <c r="R1003" s="125"/>
      <c r="S1003" s="125"/>
      <c r="T1003" s="125"/>
      <c r="U1003" s="125"/>
    </row>
    <row r="1004" spans="1:21" x14ac:dyDescent="0.25">
      <c r="A1004" s="75"/>
      <c r="B1004" s="125"/>
      <c r="C1004" s="125"/>
      <c r="D1004" s="125"/>
      <c r="E1004" s="125"/>
      <c r="F1004" s="125"/>
      <c r="G1004" s="125"/>
      <c r="H1004" s="125"/>
      <c r="I1004" s="125"/>
      <c r="J1004" s="125"/>
      <c r="K1004" s="125"/>
      <c r="L1004" s="125"/>
      <c r="M1004" s="125"/>
      <c r="N1004" s="125"/>
      <c r="O1004" s="125"/>
      <c r="P1004" s="125"/>
      <c r="Q1004" s="125"/>
      <c r="R1004" s="125"/>
      <c r="S1004" s="125"/>
      <c r="T1004" s="125"/>
      <c r="U1004" s="125"/>
    </row>
    <row r="1005" spans="1:21" x14ac:dyDescent="0.25">
      <c r="A1005" s="75"/>
      <c r="B1005" s="125"/>
      <c r="C1005" s="125"/>
      <c r="D1005" s="125"/>
      <c r="E1005" s="125"/>
      <c r="F1005" s="125"/>
      <c r="G1005" s="125"/>
      <c r="H1005" s="125"/>
      <c r="I1005" s="125"/>
      <c r="J1005" s="125"/>
      <c r="K1005" s="125"/>
      <c r="L1005" s="125"/>
      <c r="M1005" s="125"/>
      <c r="N1005" s="125"/>
      <c r="O1005" s="125"/>
      <c r="P1005" s="125"/>
      <c r="Q1005" s="125"/>
      <c r="R1005" s="125"/>
      <c r="S1005" s="125"/>
      <c r="T1005" s="125"/>
      <c r="U1005" s="125"/>
    </row>
    <row r="1006" spans="1:21" x14ac:dyDescent="0.25">
      <c r="A1006" s="75"/>
      <c r="B1006" s="125"/>
      <c r="C1006" s="125"/>
      <c r="D1006" s="125"/>
      <c r="E1006" s="125"/>
      <c r="F1006" s="125"/>
      <c r="G1006" s="125"/>
      <c r="H1006" s="125"/>
      <c r="I1006" s="125"/>
      <c r="J1006" s="125"/>
      <c r="K1006" s="125"/>
      <c r="L1006" s="125"/>
      <c r="M1006" s="125"/>
      <c r="N1006" s="125"/>
      <c r="O1006" s="125"/>
      <c r="P1006" s="125"/>
      <c r="Q1006" s="125"/>
      <c r="R1006" s="125"/>
      <c r="S1006" s="125"/>
      <c r="T1006" s="125"/>
      <c r="U1006" s="125"/>
    </row>
    <row r="1007" spans="1:21" x14ac:dyDescent="0.25">
      <c r="A1007" s="75"/>
      <c r="B1007" s="125"/>
      <c r="C1007" s="125"/>
      <c r="D1007" s="125"/>
      <c r="E1007" s="125"/>
      <c r="F1007" s="125"/>
      <c r="G1007" s="125"/>
      <c r="H1007" s="125"/>
      <c r="I1007" s="125"/>
      <c r="J1007" s="125"/>
      <c r="K1007" s="125"/>
      <c r="L1007" s="125"/>
      <c r="M1007" s="125"/>
      <c r="N1007" s="125"/>
      <c r="O1007" s="125"/>
      <c r="P1007" s="125"/>
      <c r="Q1007" s="125"/>
      <c r="R1007" s="125"/>
      <c r="S1007" s="125"/>
      <c r="T1007" s="125"/>
      <c r="U1007" s="125"/>
    </row>
    <row r="1008" spans="1:21" x14ac:dyDescent="0.25">
      <c r="A1008" s="75"/>
      <c r="B1008" s="125"/>
      <c r="C1008" s="125"/>
      <c r="D1008" s="125"/>
      <c r="E1008" s="125"/>
      <c r="F1008" s="125"/>
      <c r="G1008" s="125"/>
      <c r="H1008" s="125"/>
      <c r="I1008" s="125"/>
      <c r="J1008" s="125"/>
      <c r="K1008" s="125"/>
      <c r="L1008" s="125"/>
      <c r="M1008" s="125"/>
      <c r="N1008" s="125"/>
      <c r="O1008" s="125"/>
      <c r="P1008" s="125"/>
      <c r="Q1008" s="125"/>
      <c r="R1008" s="125"/>
      <c r="S1008" s="125"/>
      <c r="T1008" s="125"/>
      <c r="U1008" s="125"/>
    </row>
    <row r="1009" spans="1:21" x14ac:dyDescent="0.25">
      <c r="A1009" s="75"/>
      <c r="B1009" s="125"/>
      <c r="C1009" s="125"/>
      <c r="D1009" s="125"/>
      <c r="E1009" s="125"/>
      <c r="F1009" s="125"/>
      <c r="G1009" s="125"/>
      <c r="H1009" s="125"/>
      <c r="I1009" s="125"/>
      <c r="J1009" s="125"/>
      <c r="K1009" s="125"/>
      <c r="L1009" s="125"/>
      <c r="M1009" s="125"/>
      <c r="N1009" s="125"/>
      <c r="O1009" s="125"/>
      <c r="P1009" s="125"/>
      <c r="Q1009" s="125"/>
      <c r="R1009" s="125"/>
      <c r="S1009" s="125"/>
      <c r="T1009" s="125"/>
      <c r="U1009" s="125"/>
    </row>
    <row r="1010" spans="1:21" x14ac:dyDescent="0.25">
      <c r="A1010" s="75"/>
      <c r="B1010" s="125"/>
      <c r="C1010" s="125"/>
      <c r="D1010" s="125"/>
      <c r="E1010" s="125"/>
      <c r="F1010" s="125"/>
      <c r="G1010" s="125"/>
      <c r="H1010" s="125"/>
      <c r="I1010" s="125"/>
      <c r="J1010" s="125"/>
      <c r="K1010" s="125"/>
      <c r="L1010" s="125"/>
      <c r="M1010" s="125"/>
      <c r="N1010" s="125"/>
      <c r="O1010" s="125"/>
      <c r="P1010" s="125"/>
      <c r="Q1010" s="125"/>
      <c r="R1010" s="125"/>
      <c r="S1010" s="125"/>
      <c r="T1010" s="125"/>
      <c r="U1010" s="125"/>
    </row>
    <row r="1011" spans="1:21" x14ac:dyDescent="0.25">
      <c r="A1011" s="75"/>
      <c r="B1011" s="125"/>
      <c r="C1011" s="125"/>
      <c r="D1011" s="125"/>
      <c r="E1011" s="125"/>
      <c r="F1011" s="125"/>
      <c r="G1011" s="125"/>
      <c r="H1011" s="125"/>
      <c r="I1011" s="125"/>
      <c r="J1011" s="125"/>
      <c r="K1011" s="125"/>
      <c r="L1011" s="125"/>
      <c r="M1011" s="125"/>
      <c r="N1011" s="125"/>
      <c r="O1011" s="125"/>
      <c r="P1011" s="125"/>
      <c r="Q1011" s="125"/>
      <c r="R1011" s="125"/>
      <c r="S1011" s="125"/>
      <c r="T1011" s="125"/>
      <c r="U1011" s="125"/>
    </row>
    <row r="1012" spans="1:21" x14ac:dyDescent="0.25">
      <c r="A1012" s="75"/>
      <c r="B1012" s="125"/>
      <c r="C1012" s="125"/>
      <c r="D1012" s="125"/>
      <c r="E1012" s="125"/>
      <c r="F1012" s="125"/>
      <c r="G1012" s="125"/>
      <c r="H1012" s="125"/>
      <c r="I1012" s="125"/>
      <c r="J1012" s="125"/>
      <c r="K1012" s="125"/>
      <c r="L1012" s="125"/>
      <c r="M1012" s="125"/>
      <c r="N1012" s="125"/>
      <c r="O1012" s="125"/>
      <c r="P1012" s="125"/>
      <c r="Q1012" s="125"/>
      <c r="R1012" s="125"/>
      <c r="S1012" s="125"/>
      <c r="T1012" s="125"/>
      <c r="U1012" s="125"/>
    </row>
    <row r="1013" spans="1:21" x14ac:dyDescent="0.25">
      <c r="A1013" s="75"/>
      <c r="B1013" s="125"/>
      <c r="C1013" s="125"/>
      <c r="D1013" s="125"/>
      <c r="E1013" s="125"/>
      <c r="F1013" s="125"/>
      <c r="G1013" s="125"/>
      <c r="H1013" s="125"/>
      <c r="I1013" s="125"/>
      <c r="J1013" s="125"/>
      <c r="K1013" s="125"/>
      <c r="L1013" s="125"/>
      <c r="M1013" s="125"/>
      <c r="N1013" s="125"/>
      <c r="O1013" s="125"/>
      <c r="P1013" s="125"/>
      <c r="Q1013" s="125"/>
      <c r="R1013" s="125"/>
      <c r="S1013" s="125"/>
      <c r="T1013" s="125"/>
      <c r="U1013" s="125"/>
    </row>
    <row r="1014" spans="1:21" x14ac:dyDescent="0.25">
      <c r="A1014" s="75"/>
      <c r="B1014" s="125"/>
      <c r="C1014" s="125"/>
      <c r="D1014" s="125"/>
      <c r="E1014" s="125"/>
      <c r="F1014" s="125"/>
      <c r="G1014" s="125"/>
      <c r="H1014" s="125"/>
      <c r="I1014" s="125"/>
      <c r="J1014" s="125"/>
      <c r="K1014" s="125"/>
      <c r="L1014" s="125"/>
      <c r="M1014" s="125"/>
      <c r="N1014" s="125"/>
      <c r="O1014" s="125"/>
      <c r="P1014" s="125"/>
      <c r="Q1014" s="125"/>
      <c r="R1014" s="125"/>
      <c r="S1014" s="125"/>
      <c r="T1014" s="125"/>
      <c r="U1014" s="125"/>
    </row>
    <row r="1015" spans="1:21" x14ac:dyDescent="0.25">
      <c r="A1015" s="75"/>
      <c r="B1015" s="125"/>
      <c r="C1015" s="125"/>
      <c r="D1015" s="125"/>
      <c r="E1015" s="125"/>
      <c r="F1015" s="125"/>
      <c r="G1015" s="125"/>
      <c r="H1015" s="125"/>
      <c r="I1015" s="125"/>
      <c r="J1015" s="125"/>
      <c r="K1015" s="125"/>
      <c r="L1015" s="125"/>
      <c r="M1015" s="125"/>
      <c r="N1015" s="125"/>
      <c r="O1015" s="125"/>
      <c r="P1015" s="125"/>
      <c r="Q1015" s="125"/>
      <c r="R1015" s="125"/>
      <c r="S1015" s="125"/>
      <c r="T1015" s="125"/>
      <c r="U1015" s="125"/>
    </row>
    <row r="1016" spans="1:21" x14ac:dyDescent="0.25">
      <c r="A1016" s="75"/>
      <c r="B1016" s="125"/>
      <c r="C1016" s="125"/>
      <c r="D1016" s="125"/>
      <c r="E1016" s="125"/>
      <c r="F1016" s="125"/>
      <c r="G1016" s="125"/>
      <c r="H1016" s="125"/>
      <c r="I1016" s="125"/>
      <c r="J1016" s="125"/>
      <c r="K1016" s="125"/>
      <c r="L1016" s="125"/>
      <c r="M1016" s="125"/>
      <c r="N1016" s="125"/>
      <c r="O1016" s="125"/>
      <c r="P1016" s="125"/>
      <c r="Q1016" s="125"/>
      <c r="R1016" s="125"/>
      <c r="S1016" s="125"/>
      <c r="T1016" s="125"/>
      <c r="U1016" s="125"/>
    </row>
    <row r="1017" spans="1:21" x14ac:dyDescent="0.25">
      <c r="A1017" s="75"/>
      <c r="B1017" s="125"/>
      <c r="C1017" s="125"/>
      <c r="D1017" s="125"/>
      <c r="E1017" s="125"/>
      <c r="F1017" s="125"/>
      <c r="G1017" s="125"/>
      <c r="H1017" s="125"/>
      <c r="I1017" s="125"/>
      <c r="J1017" s="125"/>
      <c r="K1017" s="125"/>
      <c r="L1017" s="125"/>
      <c r="M1017" s="125"/>
      <c r="N1017" s="125"/>
      <c r="O1017" s="125"/>
      <c r="P1017" s="125"/>
      <c r="Q1017" s="125"/>
      <c r="R1017" s="125"/>
      <c r="S1017" s="125"/>
      <c r="T1017" s="125"/>
      <c r="U1017" s="125"/>
    </row>
    <row r="1018" spans="1:21" x14ac:dyDescent="0.25">
      <c r="A1018" s="75"/>
      <c r="B1018" s="125"/>
      <c r="C1018" s="125"/>
      <c r="D1018" s="125"/>
      <c r="E1018" s="125"/>
      <c r="F1018" s="125"/>
      <c r="G1018" s="125"/>
      <c r="H1018" s="125"/>
      <c r="I1018" s="125"/>
      <c r="J1018" s="125"/>
      <c r="K1018" s="125"/>
      <c r="L1018" s="125"/>
      <c r="M1018" s="125"/>
      <c r="N1018" s="125"/>
      <c r="O1018" s="125"/>
      <c r="P1018" s="125"/>
      <c r="Q1018" s="125"/>
      <c r="R1018" s="125"/>
      <c r="S1018" s="125"/>
      <c r="T1018" s="125"/>
      <c r="U1018" s="125"/>
    </row>
    <row r="1019" spans="1:21" x14ac:dyDescent="0.25">
      <c r="A1019" s="75"/>
      <c r="B1019" s="125"/>
      <c r="C1019" s="125"/>
      <c r="D1019" s="125"/>
      <c r="E1019" s="125"/>
      <c r="F1019" s="125"/>
      <c r="G1019" s="125"/>
      <c r="H1019" s="125"/>
      <c r="I1019" s="125"/>
      <c r="J1019" s="125"/>
      <c r="K1019" s="125"/>
      <c r="L1019" s="125"/>
      <c r="M1019" s="125"/>
      <c r="N1019" s="125"/>
      <c r="O1019" s="125"/>
      <c r="P1019" s="125"/>
      <c r="Q1019" s="125"/>
      <c r="R1019" s="125"/>
      <c r="S1019" s="125"/>
      <c r="T1019" s="125"/>
      <c r="U1019" s="125"/>
    </row>
    <row r="1020" spans="1:21" x14ac:dyDescent="0.25">
      <c r="A1020" s="75"/>
      <c r="B1020" s="125"/>
      <c r="C1020" s="125"/>
      <c r="D1020" s="125"/>
      <c r="E1020" s="125"/>
      <c r="F1020" s="125"/>
      <c r="G1020" s="125"/>
      <c r="H1020" s="125"/>
      <c r="I1020" s="125"/>
      <c r="J1020" s="125"/>
      <c r="K1020" s="125"/>
      <c r="L1020" s="125"/>
      <c r="M1020" s="125"/>
      <c r="N1020" s="125"/>
      <c r="O1020" s="125"/>
      <c r="P1020" s="125"/>
      <c r="Q1020" s="125"/>
      <c r="R1020" s="125"/>
      <c r="S1020" s="125"/>
      <c r="T1020" s="125"/>
      <c r="U1020" s="125"/>
    </row>
    <row r="1021" spans="1:21" x14ac:dyDescent="0.25">
      <c r="A1021" s="75"/>
      <c r="B1021" s="125"/>
      <c r="C1021" s="125"/>
      <c r="D1021" s="125"/>
      <c r="E1021" s="125"/>
      <c r="F1021" s="125"/>
      <c r="G1021" s="125"/>
      <c r="H1021" s="125"/>
      <c r="I1021" s="125"/>
      <c r="J1021" s="125"/>
      <c r="K1021" s="125"/>
      <c r="L1021" s="125"/>
      <c r="M1021" s="125"/>
      <c r="N1021" s="125"/>
      <c r="O1021" s="125"/>
      <c r="P1021" s="125"/>
      <c r="Q1021" s="125"/>
      <c r="R1021" s="125"/>
      <c r="S1021" s="125"/>
      <c r="T1021" s="125"/>
      <c r="U1021" s="125"/>
    </row>
    <row r="1022" spans="1:21" x14ac:dyDescent="0.25">
      <c r="A1022" s="75"/>
      <c r="B1022" s="125"/>
      <c r="C1022" s="125"/>
      <c r="D1022" s="125"/>
      <c r="E1022" s="125"/>
      <c r="F1022" s="125"/>
      <c r="G1022" s="125"/>
      <c r="H1022" s="125"/>
      <c r="I1022" s="125"/>
      <c r="J1022" s="125"/>
      <c r="K1022" s="125"/>
      <c r="L1022" s="125"/>
      <c r="M1022" s="125"/>
      <c r="N1022" s="125"/>
      <c r="O1022" s="125"/>
      <c r="P1022" s="125"/>
      <c r="Q1022" s="125"/>
      <c r="R1022" s="125"/>
      <c r="S1022" s="125"/>
      <c r="T1022" s="125"/>
      <c r="U1022" s="125"/>
    </row>
    <row r="1023" spans="1:21" x14ac:dyDescent="0.25">
      <c r="A1023" s="75"/>
      <c r="B1023" s="125"/>
      <c r="C1023" s="125"/>
      <c r="D1023" s="125"/>
      <c r="E1023" s="125"/>
      <c r="F1023" s="125"/>
      <c r="G1023" s="125"/>
      <c r="H1023" s="125"/>
      <c r="I1023" s="125"/>
      <c r="J1023" s="125"/>
      <c r="K1023" s="125"/>
      <c r="L1023" s="125"/>
      <c r="M1023" s="125"/>
      <c r="N1023" s="125"/>
      <c r="O1023" s="125"/>
      <c r="P1023" s="125"/>
      <c r="Q1023" s="125"/>
      <c r="R1023" s="125"/>
      <c r="S1023" s="125"/>
      <c r="T1023" s="125"/>
      <c r="U1023" s="125"/>
    </row>
    <row r="1024" spans="1:21" x14ac:dyDescent="0.25">
      <c r="A1024" s="75"/>
      <c r="B1024" s="125"/>
      <c r="C1024" s="125"/>
      <c r="D1024" s="125"/>
      <c r="E1024" s="125"/>
      <c r="F1024" s="125"/>
      <c r="G1024" s="125"/>
      <c r="H1024" s="125"/>
      <c r="I1024" s="125"/>
      <c r="J1024" s="125"/>
      <c r="K1024" s="125"/>
      <c r="L1024" s="125"/>
      <c r="M1024" s="125"/>
      <c r="N1024" s="125"/>
      <c r="O1024" s="125"/>
      <c r="P1024" s="125"/>
      <c r="Q1024" s="125"/>
      <c r="R1024" s="125"/>
      <c r="S1024" s="125"/>
      <c r="T1024" s="125"/>
      <c r="U1024" s="125"/>
    </row>
    <row r="1025" spans="1:21" x14ac:dyDescent="0.25">
      <c r="A1025" s="75"/>
      <c r="B1025" s="125"/>
      <c r="C1025" s="125"/>
      <c r="D1025" s="125"/>
      <c r="E1025" s="125"/>
      <c r="F1025" s="125"/>
      <c r="G1025" s="125"/>
      <c r="H1025" s="125"/>
      <c r="I1025" s="125"/>
      <c r="J1025" s="125"/>
      <c r="K1025" s="125"/>
      <c r="L1025" s="125"/>
      <c r="M1025" s="125"/>
      <c r="N1025" s="125"/>
      <c r="O1025" s="125"/>
      <c r="P1025" s="125"/>
      <c r="Q1025" s="125"/>
      <c r="R1025" s="125"/>
      <c r="S1025" s="125"/>
      <c r="T1025" s="125"/>
      <c r="U1025" s="125"/>
    </row>
    <row r="1026" spans="1:21" x14ac:dyDescent="0.25">
      <c r="A1026" s="75"/>
      <c r="B1026" s="125"/>
      <c r="C1026" s="125"/>
      <c r="D1026" s="125"/>
      <c r="E1026" s="125"/>
      <c r="F1026" s="125"/>
      <c r="G1026" s="125"/>
      <c r="H1026" s="125"/>
      <c r="I1026" s="125"/>
      <c r="J1026" s="125"/>
      <c r="K1026" s="125"/>
      <c r="L1026" s="125"/>
      <c r="M1026" s="125"/>
      <c r="N1026" s="125"/>
      <c r="O1026" s="125"/>
      <c r="P1026" s="125"/>
      <c r="Q1026" s="125"/>
      <c r="R1026" s="125"/>
      <c r="S1026" s="125"/>
      <c r="T1026" s="125"/>
      <c r="U1026" s="125"/>
    </row>
    <row r="1027" spans="1:21" x14ac:dyDescent="0.25">
      <c r="A1027" s="75"/>
      <c r="B1027" s="125"/>
      <c r="C1027" s="125"/>
      <c r="D1027" s="125"/>
      <c r="E1027" s="125"/>
      <c r="F1027" s="125"/>
      <c r="G1027" s="125"/>
      <c r="H1027" s="125"/>
      <c r="I1027" s="125"/>
      <c r="J1027" s="125"/>
      <c r="K1027" s="125"/>
      <c r="L1027" s="125"/>
      <c r="M1027" s="125"/>
      <c r="N1027" s="125"/>
      <c r="O1027" s="125"/>
      <c r="P1027" s="125"/>
      <c r="Q1027" s="125"/>
      <c r="R1027" s="125"/>
      <c r="S1027" s="125"/>
      <c r="T1027" s="125"/>
      <c r="U1027" s="125"/>
    </row>
    <row r="1028" spans="1:21" x14ac:dyDescent="0.25">
      <c r="A1028" s="75"/>
      <c r="B1028" s="125"/>
      <c r="C1028" s="125"/>
      <c r="D1028" s="125"/>
      <c r="E1028" s="125"/>
      <c r="F1028" s="125"/>
      <c r="G1028" s="125"/>
      <c r="H1028" s="125"/>
      <c r="I1028" s="125"/>
      <c r="J1028" s="125"/>
      <c r="K1028" s="125"/>
      <c r="L1028" s="125"/>
      <c r="M1028" s="125"/>
      <c r="N1028" s="125"/>
      <c r="O1028" s="125"/>
      <c r="P1028" s="125"/>
      <c r="Q1028" s="125"/>
      <c r="R1028" s="125"/>
      <c r="S1028" s="125"/>
      <c r="T1028" s="125"/>
      <c r="U1028" s="125"/>
    </row>
    <row r="1029" spans="1:21" x14ac:dyDescent="0.25">
      <c r="A1029" s="75"/>
      <c r="B1029" s="125"/>
      <c r="C1029" s="125"/>
      <c r="D1029" s="125"/>
      <c r="E1029" s="125"/>
      <c r="F1029" s="125"/>
      <c r="G1029" s="125"/>
      <c r="H1029" s="125"/>
      <c r="I1029" s="125"/>
      <c r="J1029" s="125"/>
      <c r="K1029" s="125"/>
      <c r="L1029" s="125"/>
      <c r="M1029" s="125"/>
      <c r="N1029" s="125"/>
      <c r="O1029" s="125"/>
      <c r="P1029" s="125"/>
      <c r="Q1029" s="125"/>
      <c r="R1029" s="125"/>
      <c r="S1029" s="125"/>
      <c r="T1029" s="125"/>
      <c r="U1029" s="125"/>
    </row>
    <row r="1030" spans="1:21" x14ac:dyDescent="0.25">
      <c r="A1030" s="75"/>
      <c r="B1030" s="125"/>
      <c r="C1030" s="125"/>
      <c r="D1030" s="125"/>
      <c r="E1030" s="125"/>
      <c r="F1030" s="125"/>
      <c r="G1030" s="125"/>
      <c r="H1030" s="125"/>
      <c r="I1030" s="125"/>
      <c r="J1030" s="125"/>
      <c r="K1030" s="125"/>
      <c r="L1030" s="125"/>
      <c r="M1030" s="125"/>
      <c r="N1030" s="125"/>
      <c r="O1030" s="125"/>
      <c r="P1030" s="125"/>
      <c r="Q1030" s="125"/>
      <c r="R1030" s="125"/>
      <c r="S1030" s="125"/>
      <c r="T1030" s="125"/>
      <c r="U1030" s="125"/>
    </row>
    <row r="1031" spans="1:21" x14ac:dyDescent="0.25">
      <c r="A1031" s="75"/>
      <c r="B1031" s="125"/>
      <c r="C1031" s="125"/>
      <c r="D1031" s="125"/>
      <c r="E1031" s="125"/>
      <c r="F1031" s="125"/>
      <c r="G1031" s="125"/>
      <c r="H1031" s="125"/>
      <c r="I1031" s="125"/>
      <c r="J1031" s="125"/>
      <c r="K1031" s="125"/>
      <c r="L1031" s="125"/>
      <c r="M1031" s="125"/>
      <c r="N1031" s="125"/>
      <c r="O1031" s="125"/>
      <c r="P1031" s="125"/>
      <c r="Q1031" s="125"/>
      <c r="R1031" s="125"/>
      <c r="S1031" s="125"/>
      <c r="T1031" s="125"/>
      <c r="U1031" s="125"/>
    </row>
    <row r="1032" spans="1:21" x14ac:dyDescent="0.25">
      <c r="A1032" s="75"/>
      <c r="B1032" s="125"/>
      <c r="C1032" s="125"/>
      <c r="D1032" s="125"/>
      <c r="E1032" s="125"/>
      <c r="F1032" s="125"/>
      <c r="G1032" s="125"/>
      <c r="H1032" s="125"/>
      <c r="I1032" s="125"/>
      <c r="J1032" s="125"/>
      <c r="K1032" s="125"/>
      <c r="L1032" s="125"/>
      <c r="M1032" s="125"/>
      <c r="N1032" s="125"/>
      <c r="O1032" s="125"/>
      <c r="P1032" s="125"/>
      <c r="Q1032" s="125"/>
      <c r="R1032" s="125"/>
      <c r="S1032" s="125"/>
      <c r="T1032" s="125"/>
      <c r="U1032" s="125"/>
    </row>
    <row r="1033" spans="1:21" x14ac:dyDescent="0.25">
      <c r="A1033" s="75"/>
      <c r="B1033" s="125"/>
      <c r="C1033" s="125"/>
      <c r="D1033" s="125"/>
      <c r="E1033" s="125"/>
      <c r="F1033" s="125"/>
      <c r="G1033" s="125"/>
      <c r="H1033" s="125"/>
      <c r="I1033" s="125"/>
      <c r="J1033" s="125"/>
      <c r="K1033" s="125"/>
      <c r="L1033" s="125"/>
      <c r="M1033" s="125"/>
      <c r="N1033" s="125"/>
      <c r="O1033" s="125"/>
      <c r="P1033" s="125"/>
      <c r="Q1033" s="125"/>
      <c r="R1033" s="125"/>
      <c r="S1033" s="125"/>
      <c r="T1033" s="125"/>
      <c r="U1033" s="125"/>
    </row>
    <row r="1034" spans="1:21" x14ac:dyDescent="0.25">
      <c r="A1034" s="75"/>
      <c r="B1034" s="125"/>
      <c r="C1034" s="125"/>
      <c r="D1034" s="125"/>
      <c r="E1034" s="125"/>
      <c r="F1034" s="125"/>
      <c r="G1034" s="125"/>
      <c r="H1034" s="125"/>
      <c r="I1034" s="125"/>
      <c r="J1034" s="125"/>
      <c r="K1034" s="125"/>
      <c r="L1034" s="125"/>
      <c r="M1034" s="125"/>
      <c r="N1034" s="125"/>
      <c r="O1034" s="125"/>
      <c r="P1034" s="125"/>
      <c r="Q1034" s="125"/>
      <c r="R1034" s="125"/>
      <c r="S1034" s="125"/>
      <c r="T1034" s="125"/>
      <c r="U1034" s="125"/>
    </row>
    <row r="1035" spans="1:21" x14ac:dyDescent="0.25">
      <c r="A1035" s="75"/>
      <c r="B1035" s="125"/>
      <c r="C1035" s="125"/>
      <c r="D1035" s="125"/>
      <c r="E1035" s="125"/>
      <c r="F1035" s="125"/>
      <c r="G1035" s="125"/>
      <c r="H1035" s="125"/>
      <c r="I1035" s="125"/>
      <c r="J1035" s="125"/>
      <c r="K1035" s="125"/>
      <c r="L1035" s="125"/>
      <c r="M1035" s="125"/>
      <c r="N1035" s="125"/>
      <c r="O1035" s="125"/>
      <c r="P1035" s="125"/>
      <c r="Q1035" s="125"/>
      <c r="R1035" s="125"/>
      <c r="S1035" s="125"/>
      <c r="T1035" s="125"/>
      <c r="U1035" s="125"/>
    </row>
    <row r="1036" spans="1:21" x14ac:dyDescent="0.25">
      <c r="A1036" s="75"/>
      <c r="B1036" s="125"/>
      <c r="C1036" s="125"/>
      <c r="D1036" s="125"/>
      <c r="E1036" s="125"/>
      <c r="F1036" s="125"/>
      <c r="G1036" s="125"/>
      <c r="H1036" s="125"/>
      <c r="I1036" s="125"/>
      <c r="J1036" s="125"/>
      <c r="K1036" s="125"/>
      <c r="L1036" s="125"/>
      <c r="M1036" s="125"/>
      <c r="N1036" s="125"/>
      <c r="O1036" s="125"/>
      <c r="P1036" s="125"/>
      <c r="Q1036" s="125"/>
      <c r="R1036" s="125"/>
      <c r="S1036" s="125"/>
      <c r="T1036" s="125"/>
      <c r="U1036" s="125"/>
    </row>
    <row r="1037" spans="1:21" x14ac:dyDescent="0.25">
      <c r="A1037" s="75"/>
      <c r="B1037" s="125"/>
      <c r="C1037" s="125"/>
      <c r="D1037" s="125"/>
      <c r="E1037" s="125"/>
      <c r="F1037" s="125"/>
      <c r="G1037" s="125"/>
      <c r="H1037" s="125"/>
      <c r="I1037" s="125"/>
      <c r="J1037" s="125"/>
      <c r="K1037" s="125"/>
      <c r="L1037" s="125"/>
      <c r="M1037" s="125"/>
      <c r="N1037" s="125"/>
      <c r="O1037" s="125"/>
      <c r="P1037" s="125"/>
      <c r="Q1037" s="125"/>
      <c r="R1037" s="125"/>
      <c r="S1037" s="125"/>
      <c r="T1037" s="125"/>
      <c r="U1037" s="125"/>
    </row>
    <row r="1038" spans="1:21" x14ac:dyDescent="0.25">
      <c r="A1038" s="75"/>
      <c r="B1038" s="125"/>
      <c r="C1038" s="125"/>
      <c r="D1038" s="125"/>
      <c r="E1038" s="125"/>
      <c r="F1038" s="125"/>
      <c r="G1038" s="125"/>
      <c r="H1038" s="125"/>
      <c r="I1038" s="125"/>
      <c r="J1038" s="125"/>
      <c r="K1038" s="125"/>
      <c r="L1038" s="125"/>
      <c r="M1038" s="125"/>
      <c r="N1038" s="125"/>
      <c r="O1038" s="125"/>
      <c r="P1038" s="125"/>
      <c r="Q1038" s="125"/>
      <c r="R1038" s="125"/>
      <c r="S1038" s="125"/>
      <c r="T1038" s="125"/>
      <c r="U1038" s="125"/>
    </row>
    <row r="1039" spans="1:21" x14ac:dyDescent="0.25">
      <c r="A1039" s="75"/>
      <c r="B1039" s="125"/>
      <c r="C1039" s="125"/>
      <c r="D1039" s="125"/>
      <c r="E1039" s="125"/>
      <c r="F1039" s="125"/>
      <c r="G1039" s="125"/>
      <c r="H1039" s="125"/>
      <c r="I1039" s="125"/>
      <c r="J1039" s="125"/>
      <c r="K1039" s="125"/>
      <c r="L1039" s="125"/>
      <c r="M1039" s="125"/>
      <c r="N1039" s="125"/>
      <c r="O1039" s="125"/>
      <c r="P1039" s="125"/>
      <c r="Q1039" s="125"/>
      <c r="R1039" s="125"/>
      <c r="S1039" s="125"/>
      <c r="T1039" s="125"/>
      <c r="U1039" s="125"/>
    </row>
    <row r="1040" spans="1:21" x14ac:dyDescent="0.25">
      <c r="A1040" s="75"/>
      <c r="B1040" s="125"/>
      <c r="C1040" s="125"/>
      <c r="D1040" s="125"/>
      <c r="E1040" s="125"/>
      <c r="F1040" s="125"/>
      <c r="G1040" s="125"/>
      <c r="H1040" s="125"/>
      <c r="I1040" s="125"/>
      <c r="J1040" s="125"/>
      <c r="K1040" s="125"/>
      <c r="L1040" s="125"/>
      <c r="M1040" s="125"/>
      <c r="N1040" s="125"/>
      <c r="O1040" s="125"/>
      <c r="P1040" s="125"/>
      <c r="Q1040" s="125"/>
      <c r="R1040" s="125"/>
      <c r="S1040" s="125"/>
      <c r="T1040" s="125"/>
      <c r="U1040" s="125"/>
    </row>
    <row r="1041" spans="1:21" x14ac:dyDescent="0.25">
      <c r="A1041" s="75"/>
      <c r="B1041" s="125"/>
      <c r="C1041" s="125"/>
      <c r="D1041" s="125"/>
      <c r="E1041" s="125"/>
      <c r="F1041" s="125"/>
      <c r="G1041" s="125"/>
      <c r="H1041" s="125"/>
      <c r="I1041" s="125"/>
      <c r="J1041" s="125"/>
      <c r="K1041" s="125"/>
      <c r="L1041" s="125"/>
      <c r="M1041" s="125"/>
      <c r="N1041" s="125"/>
      <c r="O1041" s="125"/>
      <c r="P1041" s="125"/>
      <c r="Q1041" s="125"/>
      <c r="R1041" s="125"/>
      <c r="S1041" s="125"/>
      <c r="T1041" s="125"/>
      <c r="U1041" s="125"/>
    </row>
    <row r="1042" spans="1:21" x14ac:dyDescent="0.25">
      <c r="A1042" s="75"/>
      <c r="B1042" s="125"/>
      <c r="C1042" s="125"/>
      <c r="D1042" s="125"/>
      <c r="E1042" s="125"/>
      <c r="F1042" s="125"/>
      <c r="G1042" s="125"/>
      <c r="H1042" s="125"/>
      <c r="I1042" s="125"/>
      <c r="J1042" s="125"/>
      <c r="K1042" s="125"/>
      <c r="L1042" s="125"/>
      <c r="M1042" s="125"/>
      <c r="N1042" s="125"/>
      <c r="O1042" s="125"/>
      <c r="P1042" s="125"/>
      <c r="Q1042" s="125"/>
      <c r="R1042" s="125"/>
      <c r="S1042" s="125"/>
      <c r="T1042" s="125"/>
      <c r="U1042" s="125"/>
    </row>
    <row r="1043" spans="1:21" x14ac:dyDescent="0.25">
      <c r="A1043" s="75"/>
      <c r="B1043" s="125"/>
      <c r="C1043" s="125"/>
      <c r="D1043" s="125"/>
      <c r="E1043" s="125"/>
      <c r="F1043" s="125"/>
      <c r="G1043" s="125"/>
      <c r="H1043" s="125"/>
      <c r="I1043" s="125"/>
      <c r="J1043" s="125"/>
      <c r="K1043" s="125"/>
      <c r="L1043" s="125"/>
      <c r="M1043" s="125"/>
      <c r="N1043" s="125"/>
      <c r="O1043" s="125"/>
      <c r="P1043" s="125"/>
      <c r="Q1043" s="125"/>
      <c r="R1043" s="125"/>
      <c r="S1043" s="125"/>
      <c r="T1043" s="125"/>
      <c r="U1043" s="125"/>
    </row>
    <row r="1044" spans="1:21" x14ac:dyDescent="0.25">
      <c r="A1044" s="75"/>
      <c r="B1044" s="125"/>
      <c r="C1044" s="125"/>
      <c r="D1044" s="125"/>
      <c r="E1044" s="125"/>
      <c r="F1044" s="125"/>
      <c r="G1044" s="125"/>
      <c r="H1044" s="125"/>
      <c r="I1044" s="125"/>
      <c r="J1044" s="125"/>
      <c r="K1044" s="125"/>
      <c r="L1044" s="125"/>
      <c r="M1044" s="125"/>
      <c r="N1044" s="125"/>
      <c r="O1044" s="125"/>
      <c r="P1044" s="125"/>
      <c r="Q1044" s="125"/>
      <c r="R1044" s="125"/>
      <c r="S1044" s="125"/>
      <c r="T1044" s="125"/>
      <c r="U1044" s="125"/>
    </row>
    <row r="1045" spans="1:21" x14ac:dyDescent="0.25">
      <c r="A1045" s="75"/>
      <c r="B1045" s="125"/>
      <c r="C1045" s="125"/>
      <c r="D1045" s="125"/>
      <c r="E1045" s="125"/>
      <c r="F1045" s="125"/>
      <c r="G1045" s="125"/>
      <c r="H1045" s="125"/>
      <c r="I1045" s="125"/>
      <c r="J1045" s="125"/>
      <c r="K1045" s="125"/>
      <c r="L1045" s="125"/>
      <c r="M1045" s="125"/>
      <c r="N1045" s="125"/>
      <c r="O1045" s="125"/>
      <c r="P1045" s="125"/>
      <c r="Q1045" s="125"/>
      <c r="R1045" s="125"/>
      <c r="S1045" s="125"/>
      <c r="T1045" s="125"/>
      <c r="U1045" s="125"/>
    </row>
    <row r="1046" spans="1:21" x14ac:dyDescent="0.25">
      <c r="A1046" s="75"/>
      <c r="B1046" s="125"/>
      <c r="C1046" s="125"/>
      <c r="D1046" s="125"/>
      <c r="E1046" s="125"/>
      <c r="F1046" s="125"/>
      <c r="G1046" s="125"/>
      <c r="H1046" s="125"/>
      <c r="I1046" s="125"/>
      <c r="J1046" s="125"/>
      <c r="K1046" s="125"/>
      <c r="L1046" s="125"/>
      <c r="M1046" s="125"/>
      <c r="N1046" s="125"/>
      <c r="O1046" s="125"/>
      <c r="P1046" s="125"/>
      <c r="Q1046" s="125"/>
      <c r="R1046" s="125"/>
      <c r="S1046" s="125"/>
      <c r="T1046" s="125"/>
      <c r="U1046" s="125"/>
    </row>
    <row r="1047" spans="1:21" x14ac:dyDescent="0.25">
      <c r="A1047" s="75"/>
      <c r="B1047" s="125"/>
      <c r="C1047" s="125"/>
      <c r="D1047" s="125"/>
      <c r="E1047" s="125"/>
      <c r="F1047" s="125"/>
      <c r="G1047" s="125"/>
      <c r="H1047" s="125"/>
      <c r="I1047" s="125"/>
      <c r="J1047" s="125"/>
      <c r="K1047" s="125"/>
      <c r="L1047" s="125"/>
      <c r="M1047" s="125"/>
      <c r="N1047" s="125"/>
      <c r="O1047" s="125"/>
      <c r="P1047" s="125"/>
      <c r="Q1047" s="125"/>
      <c r="R1047" s="125"/>
      <c r="S1047" s="125"/>
      <c r="T1047" s="125"/>
      <c r="U1047" s="125"/>
    </row>
    <row r="1048" spans="1:21" x14ac:dyDescent="0.25">
      <c r="A1048" s="75"/>
      <c r="B1048" s="125"/>
      <c r="C1048" s="125"/>
      <c r="D1048" s="125"/>
      <c r="E1048" s="125"/>
      <c r="F1048" s="125"/>
      <c r="G1048" s="125"/>
      <c r="H1048" s="125"/>
      <c r="I1048" s="125"/>
      <c r="J1048" s="125"/>
      <c r="K1048" s="125"/>
      <c r="L1048" s="125"/>
      <c r="M1048" s="125"/>
      <c r="N1048" s="125"/>
      <c r="O1048" s="125"/>
      <c r="P1048" s="125"/>
      <c r="Q1048" s="125"/>
      <c r="R1048" s="125"/>
      <c r="S1048" s="125"/>
      <c r="T1048" s="125"/>
      <c r="U1048" s="125"/>
    </row>
    <row r="1049" spans="1:21" x14ac:dyDescent="0.25">
      <c r="A1049" s="75"/>
      <c r="B1049" s="125"/>
      <c r="C1049" s="125"/>
      <c r="D1049" s="125"/>
      <c r="E1049" s="125"/>
      <c r="F1049" s="125"/>
      <c r="G1049" s="125"/>
      <c r="H1049" s="125"/>
      <c r="I1049" s="125"/>
      <c r="J1049" s="125"/>
      <c r="K1049" s="125"/>
      <c r="L1049" s="125"/>
      <c r="M1049" s="125"/>
      <c r="N1049" s="125"/>
      <c r="O1049" s="125"/>
      <c r="P1049" s="125"/>
      <c r="Q1049" s="125"/>
      <c r="R1049" s="125"/>
      <c r="S1049" s="125"/>
      <c r="T1049" s="125"/>
      <c r="U1049" s="125"/>
    </row>
    <row r="1050" spans="1:21" x14ac:dyDescent="0.25">
      <c r="A1050" s="75"/>
      <c r="B1050" s="125"/>
      <c r="C1050" s="125"/>
      <c r="D1050" s="125"/>
      <c r="E1050" s="125"/>
      <c r="F1050" s="125"/>
      <c r="G1050" s="125"/>
      <c r="H1050" s="125"/>
      <c r="I1050" s="125"/>
      <c r="J1050" s="125"/>
      <c r="K1050" s="125"/>
      <c r="L1050" s="125"/>
      <c r="M1050" s="125"/>
      <c r="N1050" s="125"/>
      <c r="O1050" s="125"/>
      <c r="P1050" s="125"/>
      <c r="Q1050" s="125"/>
      <c r="R1050" s="125"/>
      <c r="S1050" s="125"/>
      <c r="T1050" s="125"/>
      <c r="U1050" s="125"/>
    </row>
    <row r="1051" spans="1:21" x14ac:dyDescent="0.25">
      <c r="A1051" s="75"/>
      <c r="B1051" s="125"/>
      <c r="C1051" s="125"/>
      <c r="D1051" s="125"/>
      <c r="E1051" s="125"/>
      <c r="F1051" s="125"/>
      <c r="G1051" s="125"/>
      <c r="H1051" s="125"/>
      <c r="I1051" s="125"/>
      <c r="J1051" s="125"/>
      <c r="K1051" s="125"/>
      <c r="L1051" s="125"/>
      <c r="M1051" s="125"/>
      <c r="N1051" s="125"/>
      <c r="O1051" s="125"/>
      <c r="P1051" s="125"/>
      <c r="Q1051" s="125"/>
      <c r="R1051" s="125"/>
      <c r="S1051" s="125"/>
      <c r="T1051" s="125"/>
      <c r="U1051" s="125"/>
    </row>
    <row r="1052" spans="1:21" x14ac:dyDescent="0.25">
      <c r="A1052" s="75"/>
      <c r="B1052" s="125"/>
      <c r="C1052" s="125"/>
      <c r="D1052" s="125"/>
      <c r="E1052" s="125"/>
      <c r="F1052" s="125"/>
      <c r="G1052" s="125"/>
      <c r="H1052" s="125"/>
      <c r="I1052" s="125"/>
      <c r="J1052" s="125"/>
      <c r="K1052" s="125"/>
      <c r="L1052" s="125"/>
      <c r="M1052" s="125"/>
      <c r="N1052" s="125"/>
      <c r="O1052" s="125"/>
      <c r="P1052" s="125"/>
      <c r="Q1052" s="125"/>
      <c r="R1052" s="125"/>
      <c r="S1052" s="125"/>
      <c r="T1052" s="125"/>
      <c r="U1052" s="125"/>
    </row>
    <row r="1053" spans="1:21" x14ac:dyDescent="0.25">
      <c r="A1053" s="75"/>
      <c r="B1053" s="125"/>
      <c r="C1053" s="125"/>
      <c r="D1053" s="125"/>
      <c r="E1053" s="125"/>
      <c r="F1053" s="125"/>
      <c r="G1053" s="125"/>
      <c r="H1053" s="125"/>
      <c r="I1053" s="125"/>
      <c r="J1053" s="125"/>
      <c r="K1053" s="125"/>
      <c r="L1053" s="125"/>
      <c r="M1053" s="125"/>
      <c r="N1053" s="125"/>
      <c r="O1053" s="125"/>
      <c r="P1053" s="125"/>
      <c r="Q1053" s="125"/>
      <c r="R1053" s="125"/>
      <c r="S1053" s="125"/>
      <c r="T1053" s="125"/>
      <c r="U1053" s="125"/>
    </row>
    <row r="1054" spans="1:21" x14ac:dyDescent="0.25">
      <c r="A1054" s="75"/>
      <c r="B1054" s="125"/>
      <c r="C1054" s="125"/>
      <c r="D1054" s="125"/>
      <c r="E1054" s="125"/>
      <c r="F1054" s="125"/>
      <c r="G1054" s="125"/>
      <c r="H1054" s="125"/>
      <c r="I1054" s="125"/>
      <c r="J1054" s="125"/>
      <c r="K1054" s="125"/>
      <c r="L1054" s="125"/>
      <c r="M1054" s="125"/>
      <c r="N1054" s="125"/>
      <c r="O1054" s="125"/>
      <c r="P1054" s="125"/>
      <c r="Q1054" s="125"/>
      <c r="R1054" s="125"/>
      <c r="S1054" s="125"/>
      <c r="T1054" s="125"/>
      <c r="U1054" s="125"/>
    </row>
    <row r="1055" spans="1:21" x14ac:dyDescent="0.25">
      <c r="A1055" s="75"/>
      <c r="B1055" s="125"/>
      <c r="C1055" s="125"/>
      <c r="D1055" s="125"/>
      <c r="E1055" s="125"/>
      <c r="F1055" s="125"/>
      <c r="G1055" s="125"/>
      <c r="H1055" s="125"/>
      <c r="I1055" s="125"/>
      <c r="J1055" s="125"/>
      <c r="K1055" s="125"/>
      <c r="L1055" s="125"/>
      <c r="M1055" s="125"/>
      <c r="N1055" s="125"/>
      <c r="O1055" s="125"/>
      <c r="P1055" s="125"/>
      <c r="Q1055" s="125"/>
      <c r="R1055" s="125"/>
      <c r="S1055" s="125"/>
      <c r="T1055" s="125"/>
      <c r="U1055" s="125"/>
    </row>
    <row r="1056" spans="1:21" x14ac:dyDescent="0.25">
      <c r="A1056" s="75"/>
      <c r="B1056" s="125"/>
      <c r="C1056" s="125"/>
      <c r="D1056" s="125"/>
      <c r="E1056" s="125"/>
      <c r="F1056" s="125"/>
      <c r="G1056" s="125"/>
      <c r="H1056" s="125"/>
      <c r="I1056" s="125"/>
      <c r="J1056" s="125"/>
      <c r="K1056" s="125"/>
      <c r="L1056" s="125"/>
      <c r="M1056" s="125"/>
      <c r="N1056" s="125"/>
      <c r="O1056" s="125"/>
      <c r="P1056" s="125"/>
      <c r="Q1056" s="125"/>
      <c r="R1056" s="125"/>
      <c r="S1056" s="125"/>
      <c r="T1056" s="125"/>
      <c r="U1056" s="125"/>
    </row>
    <row r="1057" spans="1:21" x14ac:dyDescent="0.25">
      <c r="A1057" s="75"/>
      <c r="B1057" s="125"/>
      <c r="C1057" s="125"/>
      <c r="D1057" s="125"/>
      <c r="E1057" s="125"/>
      <c r="F1057" s="125"/>
      <c r="G1057" s="125"/>
      <c r="H1057" s="125"/>
      <c r="I1057" s="125"/>
      <c r="J1057" s="125"/>
      <c r="K1057" s="125"/>
      <c r="L1057" s="125"/>
      <c r="M1057" s="125"/>
      <c r="N1057" s="125"/>
      <c r="O1057" s="125"/>
      <c r="P1057" s="125"/>
      <c r="Q1057" s="125"/>
      <c r="R1057" s="125"/>
      <c r="S1057" s="125"/>
      <c r="T1057" s="125"/>
      <c r="U1057" s="125"/>
    </row>
    <row r="1058" spans="1:21" x14ac:dyDescent="0.25">
      <c r="A1058" s="75"/>
      <c r="B1058" s="125"/>
      <c r="C1058" s="125"/>
      <c r="D1058" s="125"/>
      <c r="E1058" s="125"/>
      <c r="F1058" s="125"/>
      <c r="G1058" s="125"/>
      <c r="H1058" s="125"/>
      <c r="I1058" s="125"/>
      <c r="J1058" s="125"/>
      <c r="K1058" s="125"/>
      <c r="L1058" s="125"/>
      <c r="M1058" s="125"/>
      <c r="N1058" s="125"/>
      <c r="O1058" s="125"/>
      <c r="P1058" s="125"/>
      <c r="Q1058" s="125"/>
      <c r="R1058" s="125"/>
      <c r="S1058" s="125"/>
      <c r="T1058" s="125"/>
      <c r="U1058" s="125"/>
    </row>
    <row r="1059" spans="1:21" x14ac:dyDescent="0.25">
      <c r="A1059" s="75"/>
      <c r="B1059" s="125"/>
      <c r="C1059" s="125"/>
      <c r="D1059" s="125"/>
      <c r="E1059" s="125"/>
      <c r="F1059" s="125"/>
      <c r="G1059" s="125"/>
      <c r="H1059" s="125"/>
      <c r="I1059" s="125"/>
      <c r="J1059" s="125"/>
      <c r="K1059" s="125"/>
      <c r="L1059" s="125"/>
      <c r="M1059" s="125"/>
      <c r="N1059" s="125"/>
      <c r="O1059" s="125"/>
      <c r="P1059" s="125"/>
      <c r="Q1059" s="125"/>
      <c r="R1059" s="125"/>
      <c r="S1059" s="125"/>
      <c r="T1059" s="125"/>
      <c r="U1059" s="125"/>
    </row>
    <row r="1060" spans="1:21" x14ac:dyDescent="0.25">
      <c r="A1060" s="75"/>
      <c r="B1060" s="125"/>
      <c r="C1060" s="125"/>
      <c r="D1060" s="125"/>
      <c r="E1060" s="125"/>
      <c r="F1060" s="125"/>
      <c r="G1060" s="125"/>
      <c r="H1060" s="125"/>
      <c r="I1060" s="125"/>
      <c r="J1060" s="125"/>
      <c r="K1060" s="125"/>
      <c r="L1060" s="125"/>
      <c r="M1060" s="125"/>
      <c r="N1060" s="125"/>
      <c r="O1060" s="125"/>
      <c r="P1060" s="125"/>
      <c r="Q1060" s="125"/>
      <c r="R1060" s="125"/>
      <c r="S1060" s="125"/>
      <c r="T1060" s="125"/>
      <c r="U1060" s="125"/>
    </row>
    <row r="1061" spans="1:21" x14ac:dyDescent="0.25">
      <c r="A1061" s="75"/>
      <c r="B1061" s="125"/>
      <c r="C1061" s="125"/>
      <c r="D1061" s="125"/>
      <c r="E1061" s="125"/>
      <c r="F1061" s="125"/>
      <c r="G1061" s="125"/>
      <c r="H1061" s="125"/>
      <c r="I1061" s="125"/>
      <c r="J1061" s="125"/>
      <c r="K1061" s="125"/>
      <c r="L1061" s="125"/>
      <c r="M1061" s="125"/>
      <c r="N1061" s="125"/>
      <c r="O1061" s="125"/>
      <c r="P1061" s="125"/>
      <c r="Q1061" s="125"/>
      <c r="R1061" s="125"/>
      <c r="S1061" s="125"/>
      <c r="T1061" s="125"/>
      <c r="U1061" s="125"/>
    </row>
    <row r="1062" spans="1:21" x14ac:dyDescent="0.25">
      <c r="A1062" s="75"/>
      <c r="B1062" s="125"/>
      <c r="C1062" s="125"/>
      <c r="D1062" s="125"/>
      <c r="E1062" s="125"/>
      <c r="F1062" s="125"/>
      <c r="G1062" s="125"/>
      <c r="H1062" s="125"/>
      <c r="I1062" s="125"/>
      <c r="J1062" s="125"/>
      <c r="K1062" s="125"/>
      <c r="L1062" s="125"/>
      <c r="M1062" s="125"/>
      <c r="N1062" s="125"/>
      <c r="O1062" s="125"/>
      <c r="P1062" s="125"/>
      <c r="Q1062" s="125"/>
      <c r="R1062" s="125"/>
      <c r="S1062" s="125"/>
      <c r="T1062" s="125"/>
      <c r="U1062" s="125"/>
    </row>
    <row r="1063" spans="1:21" x14ac:dyDescent="0.25">
      <c r="A1063" s="75"/>
      <c r="B1063" s="125"/>
      <c r="C1063" s="125"/>
      <c r="D1063" s="125"/>
      <c r="E1063" s="125"/>
      <c r="F1063" s="125"/>
      <c r="G1063" s="125"/>
      <c r="H1063" s="125"/>
      <c r="I1063" s="125"/>
      <c r="J1063" s="125"/>
      <c r="K1063" s="125"/>
      <c r="L1063" s="125"/>
      <c r="M1063" s="125"/>
      <c r="N1063" s="125"/>
      <c r="O1063" s="125"/>
      <c r="P1063" s="125"/>
      <c r="Q1063" s="125"/>
      <c r="R1063" s="125"/>
      <c r="S1063" s="125"/>
      <c r="T1063" s="125"/>
      <c r="U1063" s="125"/>
    </row>
    <row r="1064" spans="1:21" x14ac:dyDescent="0.25">
      <c r="A1064" s="75"/>
      <c r="B1064" s="125"/>
      <c r="C1064" s="125"/>
      <c r="D1064" s="125"/>
      <c r="E1064" s="125"/>
      <c r="F1064" s="125"/>
      <c r="G1064" s="125"/>
      <c r="H1064" s="125"/>
      <c r="I1064" s="125"/>
      <c r="J1064" s="125"/>
      <c r="K1064" s="125"/>
      <c r="L1064" s="125"/>
      <c r="M1064" s="125"/>
      <c r="N1064" s="125"/>
      <c r="O1064" s="125"/>
      <c r="P1064" s="125"/>
      <c r="Q1064" s="125"/>
      <c r="R1064" s="125"/>
      <c r="S1064" s="125"/>
      <c r="T1064" s="125"/>
      <c r="U1064" s="125"/>
    </row>
    <row r="1065" spans="1:21" x14ac:dyDescent="0.25">
      <c r="A1065" s="75"/>
      <c r="B1065" s="125"/>
      <c r="C1065" s="125"/>
      <c r="D1065" s="125"/>
      <c r="E1065" s="125"/>
      <c r="F1065" s="125"/>
      <c r="G1065" s="125"/>
      <c r="H1065" s="125"/>
      <c r="I1065" s="125"/>
      <c r="J1065" s="125"/>
      <c r="K1065" s="125"/>
      <c r="L1065" s="125"/>
      <c r="M1065" s="125"/>
      <c r="N1065" s="125"/>
      <c r="O1065" s="125"/>
      <c r="P1065" s="125"/>
      <c r="Q1065" s="125"/>
      <c r="R1065" s="125"/>
      <c r="S1065" s="125"/>
      <c r="T1065" s="125"/>
      <c r="U1065" s="125"/>
    </row>
    <row r="1066" spans="1:21" x14ac:dyDescent="0.25">
      <c r="A1066" s="75"/>
      <c r="B1066" s="125"/>
      <c r="C1066" s="125"/>
      <c r="D1066" s="125"/>
      <c r="E1066" s="125"/>
      <c r="F1066" s="125"/>
      <c r="G1066" s="125"/>
      <c r="H1066" s="125"/>
      <c r="I1066" s="125"/>
      <c r="J1066" s="125"/>
      <c r="K1066" s="125"/>
      <c r="L1066" s="125"/>
      <c r="M1066" s="125"/>
      <c r="N1066" s="125"/>
      <c r="O1066" s="125"/>
      <c r="P1066" s="125"/>
      <c r="Q1066" s="125"/>
      <c r="R1066" s="125"/>
      <c r="S1066" s="125"/>
      <c r="T1066" s="125"/>
      <c r="U1066" s="125"/>
    </row>
    <row r="1067" spans="1:21" x14ac:dyDescent="0.25">
      <c r="A1067" s="75"/>
      <c r="B1067" s="125"/>
      <c r="C1067" s="125"/>
      <c r="D1067" s="125"/>
      <c r="E1067" s="125"/>
      <c r="F1067" s="125"/>
      <c r="G1067" s="125"/>
      <c r="H1067" s="125"/>
      <c r="I1067" s="125"/>
      <c r="J1067" s="125"/>
      <c r="K1067" s="125"/>
      <c r="L1067" s="125"/>
      <c r="M1067" s="125"/>
      <c r="N1067" s="125"/>
      <c r="O1067" s="125"/>
      <c r="P1067" s="125"/>
      <c r="Q1067" s="125"/>
      <c r="R1067" s="125"/>
      <c r="S1067" s="125"/>
      <c r="T1067" s="125"/>
      <c r="U1067" s="125"/>
    </row>
    <row r="1068" spans="1:21" x14ac:dyDescent="0.25">
      <c r="A1068" s="75"/>
      <c r="B1068" s="125"/>
      <c r="C1068" s="125"/>
      <c r="D1068" s="125"/>
      <c r="E1068" s="125"/>
      <c r="F1068" s="125"/>
      <c r="G1068" s="125"/>
      <c r="H1068" s="125"/>
      <c r="I1068" s="125"/>
      <c r="J1068" s="125"/>
      <c r="K1068" s="125"/>
      <c r="L1068" s="125"/>
      <c r="M1068" s="125"/>
      <c r="N1068" s="125"/>
      <c r="O1068" s="125"/>
      <c r="P1068" s="125"/>
      <c r="Q1068" s="125"/>
      <c r="R1068" s="125"/>
      <c r="S1068" s="125"/>
      <c r="T1068" s="125"/>
      <c r="U1068" s="125"/>
    </row>
    <row r="1069" spans="1:21" x14ac:dyDescent="0.25">
      <c r="A1069" s="75"/>
      <c r="B1069" s="125"/>
      <c r="C1069" s="125"/>
      <c r="D1069" s="125"/>
      <c r="E1069" s="125"/>
      <c r="F1069" s="125"/>
      <c r="G1069" s="125"/>
      <c r="H1069" s="125"/>
      <c r="I1069" s="125"/>
      <c r="J1069" s="125"/>
      <c r="K1069" s="125"/>
      <c r="L1069" s="125"/>
      <c r="M1069" s="125"/>
      <c r="N1069" s="125"/>
      <c r="O1069" s="125"/>
      <c r="P1069" s="125"/>
      <c r="Q1069" s="125"/>
      <c r="R1069" s="125"/>
      <c r="S1069" s="125"/>
      <c r="T1069" s="125"/>
      <c r="U1069" s="125"/>
    </row>
    <row r="1070" spans="1:21" x14ac:dyDescent="0.25">
      <c r="A1070" s="75"/>
      <c r="B1070" s="125"/>
      <c r="C1070" s="125"/>
      <c r="D1070" s="125"/>
      <c r="E1070" s="125"/>
      <c r="F1070" s="125"/>
      <c r="G1070" s="125"/>
      <c r="H1070" s="125"/>
      <c r="I1070" s="125"/>
      <c r="J1070" s="125"/>
      <c r="K1070" s="125"/>
      <c r="L1070" s="125"/>
      <c r="M1070" s="125"/>
      <c r="N1070" s="125"/>
      <c r="O1070" s="125"/>
      <c r="P1070" s="125"/>
      <c r="Q1070" s="125"/>
      <c r="R1070" s="125"/>
      <c r="S1070" s="125"/>
      <c r="T1070" s="125"/>
      <c r="U1070" s="125"/>
    </row>
    <row r="1071" spans="1:21" x14ac:dyDescent="0.25">
      <c r="A1071" s="75"/>
      <c r="B1071" s="125"/>
      <c r="C1071" s="125"/>
      <c r="D1071" s="125"/>
      <c r="E1071" s="125"/>
      <c r="F1071" s="125"/>
      <c r="G1071" s="125"/>
      <c r="H1071" s="125"/>
      <c r="I1071" s="125"/>
      <c r="J1071" s="125"/>
      <c r="K1071" s="125"/>
      <c r="L1071" s="125"/>
      <c r="M1071" s="125"/>
      <c r="N1071" s="125"/>
      <c r="O1071" s="125"/>
      <c r="P1071" s="125"/>
      <c r="Q1071" s="125"/>
      <c r="R1071" s="125"/>
      <c r="S1071" s="125"/>
      <c r="T1071" s="125"/>
      <c r="U1071" s="125"/>
    </row>
    <row r="1072" spans="1:21" x14ac:dyDescent="0.25">
      <c r="A1072" s="75"/>
      <c r="B1072" s="125"/>
      <c r="C1072" s="125"/>
      <c r="D1072" s="125"/>
      <c r="E1072" s="125"/>
      <c r="F1072" s="125"/>
      <c r="G1072" s="125"/>
      <c r="H1072" s="125"/>
      <c r="I1072" s="125"/>
      <c r="J1072" s="125"/>
      <c r="K1072" s="125"/>
      <c r="L1072" s="125"/>
      <c r="M1072" s="125"/>
      <c r="N1072" s="125"/>
      <c r="O1072" s="125"/>
      <c r="P1072" s="125"/>
      <c r="Q1072" s="125"/>
      <c r="R1072" s="125"/>
      <c r="S1072" s="125"/>
      <c r="T1072" s="125"/>
      <c r="U1072" s="125"/>
    </row>
    <row r="1073" spans="1:21" x14ac:dyDescent="0.25">
      <c r="A1073" s="75"/>
      <c r="B1073" s="125"/>
      <c r="C1073" s="125"/>
      <c r="D1073" s="125"/>
      <c r="E1073" s="125"/>
      <c r="F1073" s="125"/>
      <c r="G1073" s="125"/>
      <c r="H1073" s="125"/>
      <c r="I1073" s="125"/>
      <c r="J1073" s="125"/>
      <c r="K1073" s="125"/>
      <c r="L1073" s="125"/>
      <c r="M1073" s="125"/>
      <c r="N1073" s="125"/>
      <c r="O1073" s="125"/>
      <c r="P1073" s="125"/>
      <c r="Q1073" s="125"/>
      <c r="R1073" s="125"/>
      <c r="S1073" s="125"/>
      <c r="T1073" s="125"/>
      <c r="U1073" s="125"/>
    </row>
    <row r="1074" spans="1:21" x14ac:dyDescent="0.25">
      <c r="A1074" s="75"/>
      <c r="B1074" s="125"/>
      <c r="C1074" s="125"/>
      <c r="D1074" s="125"/>
      <c r="E1074" s="125"/>
      <c r="F1074" s="125"/>
      <c r="G1074" s="125"/>
      <c r="H1074" s="125"/>
      <c r="I1074" s="125"/>
      <c r="J1074" s="125"/>
      <c r="K1074" s="125"/>
      <c r="L1074" s="125"/>
      <c r="M1074" s="125"/>
      <c r="N1074" s="125"/>
      <c r="O1074" s="125"/>
      <c r="P1074" s="125"/>
      <c r="Q1074" s="125"/>
      <c r="R1074" s="125"/>
      <c r="S1074" s="125"/>
      <c r="T1074" s="125"/>
      <c r="U1074" s="125"/>
    </row>
    <row r="1075" spans="1:21" x14ac:dyDescent="0.25">
      <c r="A1075" s="75"/>
      <c r="B1075" s="125"/>
      <c r="C1075" s="125"/>
      <c r="D1075" s="125"/>
      <c r="E1075" s="125"/>
      <c r="F1075" s="125"/>
      <c r="G1075" s="125"/>
      <c r="H1075" s="125"/>
      <c r="I1075" s="125"/>
      <c r="J1075" s="125"/>
      <c r="K1075" s="125"/>
      <c r="L1075" s="125"/>
      <c r="M1075" s="125"/>
      <c r="N1075" s="125"/>
      <c r="O1075" s="125"/>
      <c r="P1075" s="125"/>
      <c r="Q1075" s="125"/>
      <c r="R1075" s="125"/>
      <c r="S1075" s="125"/>
      <c r="T1075" s="125"/>
      <c r="U1075" s="125"/>
    </row>
    <row r="1076" spans="1:21" x14ac:dyDescent="0.25">
      <c r="A1076" s="75"/>
      <c r="B1076" s="125"/>
      <c r="C1076" s="125"/>
      <c r="D1076" s="125"/>
      <c r="E1076" s="125"/>
      <c r="F1076" s="125"/>
      <c r="G1076" s="125"/>
      <c r="H1076" s="125"/>
      <c r="I1076" s="125"/>
      <c r="J1076" s="125"/>
      <c r="K1076" s="125"/>
      <c r="L1076" s="125"/>
      <c r="M1076" s="125"/>
      <c r="N1076" s="125"/>
      <c r="O1076" s="125"/>
      <c r="P1076" s="125"/>
      <c r="Q1076" s="125"/>
      <c r="R1076" s="125"/>
      <c r="S1076" s="125"/>
      <c r="T1076" s="125"/>
      <c r="U1076" s="125"/>
    </row>
    <row r="1077" spans="1:21" x14ac:dyDescent="0.25">
      <c r="A1077" s="75"/>
      <c r="B1077" s="125"/>
      <c r="C1077" s="125"/>
      <c r="D1077" s="125"/>
      <c r="E1077" s="125"/>
      <c r="F1077" s="125"/>
      <c r="G1077" s="125"/>
      <c r="H1077" s="125"/>
      <c r="I1077" s="125"/>
      <c r="J1077" s="125"/>
      <c r="K1077" s="125"/>
      <c r="L1077" s="125"/>
      <c r="M1077" s="125"/>
      <c r="N1077" s="125"/>
      <c r="O1077" s="125"/>
      <c r="P1077" s="125"/>
      <c r="Q1077" s="125"/>
      <c r="R1077" s="125"/>
      <c r="S1077" s="125"/>
      <c r="T1077" s="125"/>
      <c r="U1077" s="125"/>
    </row>
    <row r="1078" spans="1:21" x14ac:dyDescent="0.25">
      <c r="A1078" s="75"/>
      <c r="B1078" s="125"/>
      <c r="C1078" s="125"/>
      <c r="D1078" s="125"/>
      <c r="E1078" s="125"/>
      <c r="F1078" s="125"/>
      <c r="G1078" s="125"/>
      <c r="H1078" s="125"/>
      <c r="I1078" s="125"/>
      <c r="J1078" s="125"/>
      <c r="K1078" s="125"/>
      <c r="L1078" s="125"/>
      <c r="M1078" s="125"/>
      <c r="N1078" s="125"/>
      <c r="O1078" s="125"/>
      <c r="P1078" s="125"/>
      <c r="Q1078" s="125"/>
      <c r="R1078" s="125"/>
      <c r="S1078" s="125"/>
      <c r="T1078" s="125"/>
      <c r="U1078" s="125"/>
    </row>
    <row r="1079" spans="1:21" x14ac:dyDescent="0.25">
      <c r="A1079" s="75"/>
      <c r="B1079" s="125"/>
      <c r="C1079" s="125"/>
      <c r="D1079" s="125"/>
      <c r="E1079" s="125"/>
      <c r="F1079" s="125"/>
      <c r="G1079" s="125"/>
      <c r="H1079" s="125"/>
      <c r="I1079" s="125"/>
      <c r="J1079" s="125"/>
      <c r="K1079" s="125"/>
      <c r="L1079" s="125"/>
      <c r="M1079" s="125"/>
      <c r="N1079" s="125"/>
      <c r="O1079" s="125"/>
      <c r="P1079" s="125"/>
      <c r="Q1079" s="125"/>
      <c r="R1079" s="125"/>
      <c r="S1079" s="125"/>
      <c r="T1079" s="125"/>
      <c r="U1079" s="125"/>
    </row>
    <row r="1080" spans="1:21" x14ac:dyDescent="0.25">
      <c r="A1080" s="75"/>
      <c r="B1080" s="125"/>
      <c r="C1080" s="125"/>
      <c r="D1080" s="125"/>
      <c r="E1080" s="125"/>
      <c r="F1080" s="125"/>
      <c r="G1080" s="125"/>
      <c r="H1080" s="125"/>
      <c r="I1080" s="125"/>
      <c r="J1080" s="125"/>
      <c r="K1080" s="125"/>
      <c r="L1080" s="125"/>
      <c r="M1080" s="125"/>
      <c r="N1080" s="125"/>
      <c r="O1080" s="125"/>
      <c r="P1080" s="125"/>
      <c r="Q1080" s="125"/>
      <c r="R1080" s="125"/>
      <c r="S1080" s="125"/>
      <c r="T1080" s="125"/>
      <c r="U1080" s="125"/>
    </row>
    <row r="1081" spans="1:21" x14ac:dyDescent="0.25">
      <c r="A1081" s="75"/>
      <c r="B1081" s="125"/>
      <c r="C1081" s="125"/>
      <c r="D1081" s="125"/>
      <c r="E1081" s="125"/>
      <c r="F1081" s="125"/>
      <c r="G1081" s="125"/>
      <c r="H1081" s="125"/>
      <c r="I1081" s="125"/>
      <c r="J1081" s="125"/>
      <c r="K1081" s="125"/>
      <c r="L1081" s="125"/>
      <c r="M1081" s="125"/>
      <c r="N1081" s="125"/>
      <c r="O1081" s="125"/>
      <c r="P1081" s="125"/>
      <c r="Q1081" s="125"/>
      <c r="R1081" s="125"/>
      <c r="S1081" s="125"/>
      <c r="T1081" s="125"/>
      <c r="U1081" s="125"/>
    </row>
    <row r="1082" spans="1:21" x14ac:dyDescent="0.25">
      <c r="A1082" s="75"/>
      <c r="B1082" s="125"/>
      <c r="C1082" s="125"/>
      <c r="D1082" s="125"/>
      <c r="E1082" s="125"/>
      <c r="F1082" s="125"/>
      <c r="G1082" s="125"/>
      <c r="H1082" s="125"/>
      <c r="I1082" s="125"/>
      <c r="J1082" s="125"/>
      <c r="K1082" s="125"/>
      <c r="L1082" s="125"/>
      <c r="M1082" s="125"/>
      <c r="N1082" s="125"/>
      <c r="O1082" s="125"/>
      <c r="P1082" s="125"/>
      <c r="Q1082" s="125"/>
      <c r="R1082" s="125"/>
      <c r="S1082" s="125"/>
      <c r="T1082" s="125"/>
      <c r="U1082" s="125"/>
    </row>
    <row r="1083" spans="1:21" x14ac:dyDescent="0.25">
      <c r="A1083" s="75"/>
      <c r="B1083" s="125"/>
      <c r="C1083" s="125"/>
      <c r="D1083" s="125"/>
      <c r="E1083" s="125"/>
      <c r="F1083" s="125"/>
      <c r="G1083" s="125"/>
      <c r="H1083" s="125"/>
      <c r="I1083" s="125"/>
      <c r="J1083" s="125"/>
      <c r="K1083" s="125"/>
      <c r="L1083" s="125"/>
      <c r="M1083" s="125"/>
      <c r="N1083" s="125"/>
      <c r="O1083" s="125"/>
      <c r="P1083" s="125"/>
      <c r="Q1083" s="125"/>
      <c r="R1083" s="125"/>
      <c r="S1083" s="125"/>
      <c r="T1083" s="125"/>
      <c r="U1083" s="125"/>
    </row>
    <row r="1084" spans="1:21" x14ac:dyDescent="0.25">
      <c r="A1084" s="75"/>
      <c r="B1084" s="125"/>
      <c r="C1084" s="125"/>
      <c r="D1084" s="125"/>
      <c r="E1084" s="125"/>
      <c r="F1084" s="125"/>
      <c r="G1084" s="125"/>
      <c r="H1084" s="125"/>
      <c r="I1084" s="125"/>
      <c r="J1084" s="125"/>
      <c r="K1084" s="125"/>
      <c r="L1084" s="125"/>
      <c r="M1084" s="125"/>
      <c r="N1084" s="125"/>
      <c r="O1084" s="125"/>
      <c r="P1084" s="125"/>
      <c r="Q1084" s="125"/>
      <c r="R1084" s="125"/>
      <c r="S1084" s="125"/>
      <c r="T1084" s="125"/>
      <c r="U1084" s="125"/>
    </row>
    <row r="1085" spans="1:21" x14ac:dyDescent="0.25">
      <c r="A1085" s="75"/>
      <c r="B1085" s="125"/>
      <c r="C1085" s="125"/>
      <c r="D1085" s="125"/>
      <c r="E1085" s="125"/>
      <c r="F1085" s="125"/>
      <c r="G1085" s="125"/>
      <c r="H1085" s="125"/>
      <c r="I1085" s="125"/>
      <c r="J1085" s="125"/>
      <c r="K1085" s="125"/>
      <c r="L1085" s="125"/>
      <c r="M1085" s="125"/>
      <c r="N1085" s="125"/>
      <c r="O1085" s="125"/>
      <c r="P1085" s="125"/>
      <c r="Q1085" s="125"/>
      <c r="R1085" s="125"/>
      <c r="S1085" s="125"/>
      <c r="T1085" s="125"/>
      <c r="U1085" s="125"/>
    </row>
    <row r="1086" spans="1:21" x14ac:dyDescent="0.25">
      <c r="A1086" s="75"/>
      <c r="B1086" s="125"/>
      <c r="C1086" s="125"/>
      <c r="D1086" s="125"/>
      <c r="E1086" s="125"/>
      <c r="F1086" s="125"/>
      <c r="G1086" s="125"/>
      <c r="H1086" s="125"/>
      <c r="I1086" s="125"/>
      <c r="J1086" s="125"/>
      <c r="K1086" s="125"/>
      <c r="L1086" s="125"/>
      <c r="M1086" s="125"/>
      <c r="N1086" s="125"/>
      <c r="O1086" s="125"/>
      <c r="P1086" s="125"/>
      <c r="Q1086" s="125"/>
      <c r="R1086" s="125"/>
      <c r="S1086" s="125"/>
      <c r="T1086" s="125"/>
      <c r="U1086" s="125"/>
    </row>
    <row r="1087" spans="1:21" x14ac:dyDescent="0.25">
      <c r="A1087" s="75"/>
      <c r="B1087" s="125"/>
      <c r="C1087" s="125"/>
      <c r="D1087" s="125"/>
      <c r="E1087" s="125"/>
      <c r="F1087" s="125"/>
      <c r="G1087" s="125"/>
      <c r="H1087" s="125"/>
      <c r="I1087" s="125"/>
      <c r="J1087" s="125"/>
      <c r="K1087" s="125"/>
      <c r="L1087" s="125"/>
      <c r="M1087" s="125"/>
      <c r="N1087" s="125"/>
      <c r="O1087" s="125"/>
      <c r="P1087" s="125"/>
      <c r="Q1087" s="125"/>
      <c r="R1087" s="125"/>
      <c r="S1087" s="125"/>
      <c r="T1087" s="125"/>
      <c r="U1087" s="125"/>
    </row>
    <row r="1088" spans="1:21" x14ac:dyDescent="0.25">
      <c r="A1088" s="75"/>
      <c r="B1088" s="125"/>
      <c r="C1088" s="125"/>
      <c r="D1088" s="125"/>
      <c r="E1088" s="125"/>
      <c r="F1088" s="125"/>
      <c r="G1088" s="125"/>
      <c r="H1088" s="125"/>
      <c r="I1088" s="125"/>
      <c r="J1088" s="125"/>
      <c r="K1088" s="125"/>
      <c r="L1088" s="125"/>
      <c r="M1088" s="125"/>
      <c r="N1088" s="125"/>
      <c r="O1088" s="125"/>
      <c r="P1088" s="125"/>
      <c r="Q1088" s="125"/>
      <c r="R1088" s="125"/>
      <c r="S1088" s="125"/>
      <c r="T1088" s="125"/>
      <c r="U1088" s="125"/>
    </row>
    <row r="1089" spans="1:21" x14ac:dyDescent="0.25">
      <c r="A1089" s="75"/>
      <c r="B1089" s="125"/>
      <c r="C1089" s="125"/>
      <c r="D1089" s="125"/>
      <c r="E1089" s="125"/>
      <c r="F1089" s="125"/>
      <c r="G1089" s="125"/>
      <c r="H1089" s="125"/>
      <c r="I1089" s="125"/>
      <c r="J1089" s="125"/>
      <c r="K1089" s="125"/>
      <c r="L1089" s="125"/>
      <c r="M1089" s="125"/>
      <c r="N1089" s="125"/>
      <c r="O1089" s="125"/>
      <c r="P1089" s="125"/>
      <c r="Q1089" s="125"/>
      <c r="R1089" s="125"/>
      <c r="S1089" s="125"/>
      <c r="T1089" s="125"/>
      <c r="U1089" s="125"/>
    </row>
    <row r="1090" spans="1:21" x14ac:dyDescent="0.25">
      <c r="A1090" s="75"/>
      <c r="B1090" s="125"/>
      <c r="C1090" s="125"/>
      <c r="D1090" s="125"/>
      <c r="E1090" s="125"/>
      <c r="F1090" s="125"/>
      <c r="G1090" s="125"/>
      <c r="H1090" s="125"/>
      <c r="I1090" s="125"/>
      <c r="J1090" s="125"/>
      <c r="K1090" s="125"/>
      <c r="L1090" s="125"/>
      <c r="M1090" s="125"/>
      <c r="N1090" s="125"/>
      <c r="O1090" s="125"/>
      <c r="P1090" s="125"/>
      <c r="Q1090" s="125"/>
      <c r="R1090" s="125"/>
      <c r="S1090" s="125"/>
      <c r="T1090" s="125"/>
      <c r="U1090" s="125"/>
    </row>
    <row r="1091" spans="1:21" x14ac:dyDescent="0.25">
      <c r="A1091" s="75"/>
      <c r="B1091" s="125"/>
      <c r="C1091" s="125"/>
      <c r="D1091" s="125"/>
      <c r="E1091" s="125"/>
      <c r="F1091" s="125"/>
      <c r="G1091" s="125"/>
      <c r="H1091" s="125"/>
      <c r="I1091" s="125"/>
      <c r="J1091" s="125"/>
      <c r="K1091" s="125"/>
      <c r="L1091" s="125"/>
      <c r="M1091" s="125"/>
      <c r="N1091" s="125"/>
      <c r="O1091" s="125"/>
      <c r="P1091" s="125"/>
      <c r="Q1091" s="125"/>
      <c r="R1091" s="125"/>
      <c r="S1091" s="125"/>
      <c r="T1091" s="125"/>
      <c r="U1091" s="125"/>
    </row>
    <row r="1092" spans="1:21" x14ac:dyDescent="0.25">
      <c r="A1092" s="75"/>
      <c r="B1092" s="125"/>
      <c r="C1092" s="125"/>
      <c r="D1092" s="125"/>
      <c r="E1092" s="125"/>
      <c r="F1092" s="125"/>
      <c r="G1092" s="125"/>
      <c r="H1092" s="125"/>
      <c r="I1092" s="125"/>
      <c r="J1092" s="125"/>
      <c r="K1092" s="125"/>
      <c r="L1092" s="125"/>
      <c r="M1092" s="125"/>
      <c r="N1092" s="125"/>
      <c r="O1092" s="125"/>
      <c r="P1092" s="125"/>
      <c r="Q1092" s="125"/>
      <c r="R1092" s="125"/>
      <c r="S1092" s="125"/>
      <c r="T1092" s="125"/>
      <c r="U1092" s="125"/>
    </row>
    <row r="1093" spans="1:21" x14ac:dyDescent="0.25">
      <c r="A1093" s="75"/>
      <c r="B1093" s="125"/>
      <c r="C1093" s="125"/>
      <c r="D1093" s="125"/>
      <c r="E1093" s="125"/>
      <c r="F1093" s="125"/>
      <c r="G1093" s="125"/>
      <c r="H1093" s="125"/>
      <c r="I1093" s="125"/>
      <c r="J1093" s="125"/>
      <c r="K1093" s="125"/>
      <c r="L1093" s="125"/>
      <c r="M1093" s="125"/>
      <c r="N1093" s="125"/>
      <c r="O1093" s="125"/>
      <c r="P1093" s="125"/>
      <c r="Q1093" s="125"/>
      <c r="R1093" s="125"/>
      <c r="S1093" s="125"/>
      <c r="T1093" s="125"/>
      <c r="U1093" s="125"/>
    </row>
    <row r="1094" spans="1:21" x14ac:dyDescent="0.25">
      <c r="A1094" s="75"/>
      <c r="B1094" s="125"/>
      <c r="C1094" s="125"/>
      <c r="D1094" s="125"/>
      <c r="E1094" s="125"/>
      <c r="F1094" s="125"/>
      <c r="G1094" s="125"/>
      <c r="H1094" s="125"/>
      <c r="I1094" s="125"/>
      <c r="J1094" s="125"/>
      <c r="K1094" s="125"/>
      <c r="L1094" s="125"/>
      <c r="M1094" s="125"/>
      <c r="N1094" s="125"/>
      <c r="O1094" s="125"/>
      <c r="P1094" s="125"/>
      <c r="Q1094" s="125"/>
      <c r="R1094" s="125"/>
      <c r="S1094" s="125"/>
      <c r="T1094" s="125"/>
      <c r="U1094" s="125"/>
    </row>
    <row r="1095" spans="1:21" x14ac:dyDescent="0.25">
      <c r="A1095" s="75"/>
      <c r="B1095" s="125"/>
      <c r="C1095" s="125"/>
      <c r="D1095" s="125"/>
      <c r="E1095" s="125"/>
      <c r="F1095" s="125"/>
      <c r="G1095" s="125"/>
      <c r="H1095" s="125"/>
      <c r="I1095" s="125"/>
      <c r="J1095" s="125"/>
      <c r="K1095" s="125"/>
      <c r="L1095" s="125"/>
      <c r="M1095" s="125"/>
      <c r="N1095" s="125"/>
      <c r="O1095" s="125"/>
      <c r="P1095" s="125"/>
      <c r="Q1095" s="125"/>
      <c r="R1095" s="125"/>
      <c r="S1095" s="125"/>
      <c r="T1095" s="125"/>
      <c r="U1095" s="125"/>
    </row>
    <row r="1096" spans="1:21" x14ac:dyDescent="0.25">
      <c r="A1096" s="75"/>
      <c r="B1096" s="125"/>
      <c r="C1096" s="125"/>
      <c r="D1096" s="125"/>
      <c r="E1096" s="125"/>
      <c r="F1096" s="125"/>
      <c r="G1096" s="125"/>
      <c r="H1096" s="125"/>
      <c r="I1096" s="125"/>
      <c r="J1096" s="125"/>
      <c r="K1096" s="125"/>
      <c r="L1096" s="125"/>
      <c r="M1096" s="125"/>
      <c r="N1096" s="125"/>
      <c r="O1096" s="125"/>
      <c r="P1096" s="125"/>
      <c r="Q1096" s="125"/>
      <c r="R1096" s="125"/>
      <c r="S1096" s="125"/>
      <c r="T1096" s="125"/>
      <c r="U1096" s="125"/>
    </row>
    <row r="1097" spans="1:21" x14ac:dyDescent="0.25">
      <c r="A1097" s="75"/>
      <c r="B1097" s="125"/>
      <c r="C1097" s="125"/>
      <c r="D1097" s="125"/>
      <c r="E1097" s="125"/>
      <c r="F1097" s="125"/>
      <c r="G1097" s="125"/>
      <c r="H1097" s="125"/>
      <c r="I1097" s="125"/>
      <c r="J1097" s="125"/>
      <c r="K1097" s="125"/>
      <c r="L1097" s="125"/>
      <c r="M1097" s="125"/>
      <c r="N1097" s="125"/>
      <c r="O1097" s="125"/>
      <c r="P1097" s="125"/>
      <c r="Q1097" s="125"/>
      <c r="R1097" s="125"/>
      <c r="S1097" s="125"/>
      <c r="T1097" s="125"/>
      <c r="U1097" s="125"/>
    </row>
    <row r="1098" spans="1:21" x14ac:dyDescent="0.25">
      <c r="A1098" s="75"/>
      <c r="B1098" s="125"/>
      <c r="C1098" s="125"/>
      <c r="D1098" s="125"/>
      <c r="E1098" s="125"/>
      <c r="F1098" s="125"/>
      <c r="G1098" s="125"/>
      <c r="H1098" s="125"/>
      <c r="I1098" s="125"/>
      <c r="J1098" s="125"/>
      <c r="K1098" s="125"/>
      <c r="L1098" s="125"/>
      <c r="M1098" s="125"/>
      <c r="N1098" s="125"/>
      <c r="O1098" s="125"/>
      <c r="P1098" s="125"/>
      <c r="Q1098" s="125"/>
      <c r="R1098" s="125"/>
      <c r="S1098" s="125"/>
      <c r="T1098" s="125"/>
      <c r="U1098" s="125"/>
    </row>
    <row r="1099" spans="1:21" x14ac:dyDescent="0.25">
      <c r="A1099" s="75"/>
      <c r="B1099" s="125"/>
      <c r="C1099" s="125"/>
      <c r="D1099" s="125"/>
      <c r="E1099" s="125"/>
      <c r="F1099" s="125"/>
      <c r="G1099" s="125"/>
      <c r="H1099" s="125"/>
      <c r="I1099" s="125"/>
      <c r="J1099" s="125"/>
      <c r="K1099" s="125"/>
      <c r="L1099" s="125"/>
      <c r="M1099" s="125"/>
      <c r="N1099" s="125"/>
      <c r="O1099" s="125"/>
      <c r="P1099" s="125"/>
      <c r="Q1099" s="125"/>
      <c r="R1099" s="125"/>
      <c r="S1099" s="125"/>
      <c r="T1099" s="125"/>
      <c r="U1099" s="125"/>
    </row>
    <row r="1100" spans="1:21" x14ac:dyDescent="0.25">
      <c r="A1100" s="75"/>
      <c r="B1100" s="125"/>
      <c r="C1100" s="125"/>
      <c r="D1100" s="125"/>
      <c r="E1100" s="125"/>
      <c r="F1100" s="125"/>
      <c r="G1100" s="125"/>
      <c r="H1100" s="125"/>
      <c r="I1100" s="125"/>
      <c r="J1100" s="125"/>
      <c r="K1100" s="125"/>
      <c r="L1100" s="125"/>
      <c r="M1100" s="125"/>
      <c r="N1100" s="125"/>
      <c r="O1100" s="125"/>
      <c r="P1100" s="125"/>
      <c r="Q1100" s="125"/>
      <c r="R1100" s="125"/>
      <c r="S1100" s="125"/>
      <c r="T1100" s="125"/>
      <c r="U1100" s="125"/>
    </row>
    <row r="1101" spans="1:21" x14ac:dyDescent="0.25">
      <c r="A1101" s="75"/>
      <c r="B1101" s="125"/>
      <c r="C1101" s="125"/>
      <c r="D1101" s="125"/>
      <c r="E1101" s="125"/>
      <c r="F1101" s="125"/>
      <c r="G1101" s="125"/>
      <c r="H1101" s="125"/>
      <c r="I1101" s="125"/>
      <c r="J1101" s="125"/>
      <c r="K1101" s="125"/>
      <c r="L1101" s="125"/>
      <c r="M1101" s="125"/>
      <c r="N1101" s="125"/>
      <c r="O1101" s="125"/>
      <c r="P1101" s="125"/>
      <c r="Q1101" s="125"/>
      <c r="R1101" s="125"/>
      <c r="S1101" s="125"/>
      <c r="T1101" s="125"/>
      <c r="U1101" s="125"/>
    </row>
    <row r="1102" spans="1:21" x14ac:dyDescent="0.25">
      <c r="A1102" s="75"/>
      <c r="B1102" s="125"/>
      <c r="C1102" s="125"/>
      <c r="D1102" s="125"/>
      <c r="E1102" s="125"/>
      <c r="F1102" s="125"/>
      <c r="G1102" s="125"/>
      <c r="H1102" s="125"/>
      <c r="I1102" s="125"/>
      <c r="J1102" s="125"/>
      <c r="K1102" s="125"/>
      <c r="L1102" s="125"/>
      <c r="M1102" s="125"/>
      <c r="N1102" s="125"/>
      <c r="O1102" s="125"/>
      <c r="P1102" s="125"/>
      <c r="Q1102" s="125"/>
      <c r="R1102" s="125"/>
      <c r="S1102" s="125"/>
      <c r="T1102" s="125"/>
      <c r="U1102" s="125"/>
    </row>
    <row r="1103" spans="1:21" x14ac:dyDescent="0.25">
      <c r="A1103" s="75"/>
      <c r="B1103" s="125"/>
      <c r="C1103" s="125"/>
      <c r="D1103" s="125"/>
      <c r="E1103" s="125"/>
      <c r="F1103" s="125"/>
      <c r="G1103" s="125"/>
      <c r="H1103" s="125"/>
      <c r="I1103" s="125"/>
      <c r="J1103" s="125"/>
      <c r="K1103" s="125"/>
      <c r="L1103" s="125"/>
      <c r="M1103" s="125"/>
      <c r="N1103" s="125"/>
      <c r="O1103" s="125"/>
      <c r="P1103" s="125"/>
      <c r="Q1103" s="125"/>
      <c r="R1103" s="125"/>
      <c r="S1103" s="125"/>
      <c r="T1103" s="125"/>
      <c r="U1103" s="125"/>
    </row>
    <row r="1104" spans="1:21" x14ac:dyDescent="0.25">
      <c r="A1104" s="75"/>
      <c r="B1104" s="125"/>
      <c r="C1104" s="125"/>
      <c r="D1104" s="125"/>
      <c r="E1104" s="125"/>
      <c r="F1104" s="125"/>
      <c r="G1104" s="125"/>
      <c r="H1104" s="125"/>
      <c r="I1104" s="125"/>
      <c r="J1104" s="125"/>
      <c r="K1104" s="125"/>
      <c r="L1104" s="125"/>
      <c r="M1104" s="125"/>
      <c r="N1104" s="125"/>
      <c r="O1104" s="125"/>
      <c r="P1104" s="125"/>
      <c r="Q1104" s="125"/>
      <c r="R1104" s="125"/>
      <c r="S1104" s="125"/>
      <c r="T1104" s="125"/>
      <c r="U1104" s="125"/>
    </row>
    <row r="1105" spans="1:21" x14ac:dyDescent="0.25">
      <c r="A1105" s="75"/>
      <c r="B1105" s="125"/>
      <c r="C1105" s="125"/>
      <c r="D1105" s="125"/>
      <c r="E1105" s="125"/>
      <c r="F1105" s="125"/>
      <c r="G1105" s="125"/>
      <c r="H1105" s="125"/>
      <c r="I1105" s="125"/>
      <c r="J1105" s="125"/>
      <c r="K1105" s="125"/>
      <c r="L1105" s="125"/>
      <c r="M1105" s="125"/>
      <c r="N1105" s="125"/>
      <c r="O1105" s="125"/>
      <c r="P1105" s="125"/>
      <c r="Q1105" s="125"/>
      <c r="R1105" s="125"/>
      <c r="S1105" s="125"/>
      <c r="T1105" s="125"/>
      <c r="U1105" s="125"/>
    </row>
    <row r="1106" spans="1:21" x14ac:dyDescent="0.25">
      <c r="A1106" s="75"/>
      <c r="B1106" s="125"/>
      <c r="C1106" s="125"/>
      <c r="D1106" s="125"/>
      <c r="E1106" s="125"/>
      <c r="F1106" s="125"/>
      <c r="G1106" s="125"/>
      <c r="H1106" s="125"/>
      <c r="I1106" s="125"/>
      <c r="J1106" s="125"/>
      <c r="K1106" s="125"/>
      <c r="L1106" s="125"/>
      <c r="M1106" s="125"/>
      <c r="N1106" s="125"/>
      <c r="O1106" s="125"/>
      <c r="P1106" s="125"/>
      <c r="Q1106" s="125"/>
      <c r="R1106" s="125"/>
      <c r="S1106" s="125"/>
      <c r="T1106" s="125"/>
      <c r="U1106" s="125"/>
    </row>
    <row r="1107" spans="1:21" x14ac:dyDescent="0.25">
      <c r="A1107" s="75"/>
      <c r="B1107" s="125"/>
      <c r="C1107" s="125"/>
      <c r="D1107" s="125"/>
      <c r="E1107" s="125"/>
      <c r="F1107" s="125"/>
      <c r="G1107" s="125"/>
      <c r="H1107" s="125"/>
      <c r="I1107" s="125"/>
      <c r="J1107" s="125"/>
      <c r="K1107" s="125"/>
      <c r="L1107" s="125"/>
      <c r="M1107" s="125"/>
      <c r="N1107" s="125"/>
      <c r="O1107" s="125"/>
      <c r="P1107" s="125"/>
      <c r="Q1107" s="125"/>
      <c r="R1107" s="125"/>
      <c r="S1107" s="125"/>
      <c r="T1107" s="125"/>
      <c r="U1107" s="125"/>
    </row>
    <row r="1108" spans="1:21" x14ac:dyDescent="0.25">
      <c r="A1108" s="75"/>
      <c r="B1108" s="125"/>
      <c r="C1108" s="125"/>
      <c r="D1108" s="125"/>
      <c r="E1108" s="125"/>
      <c r="F1108" s="125"/>
      <c r="G1108" s="125"/>
      <c r="H1108" s="125"/>
      <c r="I1108" s="125"/>
      <c r="J1108" s="125"/>
      <c r="K1108" s="125"/>
      <c r="L1108" s="125"/>
      <c r="M1108" s="125"/>
      <c r="N1108" s="125"/>
      <c r="O1108" s="125"/>
      <c r="P1108" s="125"/>
      <c r="Q1108" s="125"/>
      <c r="R1108" s="125"/>
      <c r="S1108" s="125"/>
      <c r="T1108" s="125"/>
      <c r="U1108" s="125"/>
    </row>
    <row r="1109" spans="1:21" x14ac:dyDescent="0.25">
      <c r="A1109" s="75"/>
      <c r="B1109" s="125"/>
      <c r="C1109" s="125"/>
      <c r="D1109" s="125"/>
      <c r="E1109" s="125"/>
      <c r="F1109" s="125"/>
      <c r="G1109" s="125"/>
      <c r="H1109" s="125"/>
      <c r="I1109" s="125"/>
      <c r="J1109" s="125"/>
      <c r="K1109" s="125"/>
      <c r="L1109" s="125"/>
      <c r="M1109" s="125"/>
      <c r="N1109" s="125"/>
      <c r="O1109" s="125"/>
      <c r="P1109" s="125"/>
      <c r="Q1109" s="125"/>
      <c r="R1109" s="125"/>
      <c r="S1109" s="125"/>
      <c r="T1109" s="125"/>
      <c r="U1109" s="125"/>
    </row>
    <row r="1110" spans="1:21" x14ac:dyDescent="0.25">
      <c r="A1110" s="75"/>
      <c r="B1110" s="125"/>
      <c r="C1110" s="125"/>
      <c r="D1110" s="125"/>
      <c r="E1110" s="125"/>
      <c r="F1110" s="125"/>
      <c r="G1110" s="125"/>
      <c r="H1110" s="125"/>
      <c r="I1110" s="125"/>
      <c r="J1110" s="125"/>
      <c r="K1110" s="125"/>
      <c r="L1110" s="125"/>
      <c r="M1110" s="125"/>
      <c r="N1110" s="125"/>
      <c r="O1110" s="125"/>
      <c r="P1110" s="125"/>
      <c r="Q1110" s="125"/>
      <c r="R1110" s="125"/>
      <c r="S1110" s="125"/>
      <c r="T1110" s="125"/>
      <c r="U1110" s="125"/>
    </row>
    <row r="1111" spans="1:21" x14ac:dyDescent="0.25">
      <c r="A1111" s="75"/>
      <c r="B1111" s="125"/>
      <c r="C1111" s="125"/>
      <c r="D1111" s="125"/>
      <c r="E1111" s="125"/>
      <c r="F1111" s="125"/>
      <c r="G1111" s="125"/>
      <c r="H1111" s="125"/>
      <c r="I1111" s="125"/>
      <c r="J1111" s="125"/>
      <c r="K1111" s="125"/>
      <c r="L1111" s="125"/>
      <c r="M1111" s="125"/>
      <c r="N1111" s="125"/>
      <c r="O1111" s="125"/>
      <c r="P1111" s="125"/>
      <c r="Q1111" s="125"/>
      <c r="R1111" s="125"/>
      <c r="S1111" s="125"/>
      <c r="T1111" s="125"/>
      <c r="U1111" s="125"/>
    </row>
    <row r="1112" spans="1:21" x14ac:dyDescent="0.25">
      <c r="A1112" s="75"/>
      <c r="B1112" s="125"/>
      <c r="C1112" s="125"/>
      <c r="D1112" s="125"/>
      <c r="E1112" s="125"/>
      <c r="F1112" s="125"/>
      <c r="G1112" s="125"/>
      <c r="H1112" s="125"/>
      <c r="I1112" s="125"/>
      <c r="J1112" s="125"/>
      <c r="K1112" s="125"/>
      <c r="L1112" s="125"/>
      <c r="M1112" s="125"/>
      <c r="N1112" s="125"/>
      <c r="O1112" s="125"/>
      <c r="P1112" s="125"/>
      <c r="Q1112" s="125"/>
      <c r="R1112" s="125"/>
      <c r="S1112" s="125"/>
      <c r="T1112" s="125"/>
      <c r="U1112" s="125"/>
    </row>
    <row r="1113" spans="1:21" x14ac:dyDescent="0.25">
      <c r="A1113" s="75"/>
      <c r="B1113" s="125"/>
      <c r="C1113" s="125"/>
      <c r="D1113" s="125"/>
      <c r="E1113" s="125"/>
      <c r="F1113" s="125"/>
      <c r="G1113" s="125"/>
      <c r="H1113" s="125"/>
      <c r="I1113" s="125"/>
      <c r="J1113" s="125"/>
      <c r="K1113" s="125"/>
      <c r="L1113" s="125"/>
      <c r="M1113" s="125"/>
      <c r="N1113" s="125"/>
      <c r="O1113" s="125"/>
      <c r="P1113" s="125"/>
      <c r="Q1113" s="125"/>
      <c r="R1113" s="125"/>
      <c r="S1113" s="125"/>
      <c r="T1113" s="125"/>
      <c r="U1113" s="125"/>
    </row>
    <row r="1114" spans="1:21" x14ac:dyDescent="0.25">
      <c r="A1114" s="75"/>
      <c r="B1114" s="125"/>
      <c r="C1114" s="125"/>
      <c r="D1114" s="125"/>
      <c r="E1114" s="125"/>
      <c r="F1114" s="125"/>
      <c r="G1114" s="125"/>
      <c r="H1114" s="125"/>
      <c r="I1114" s="125"/>
      <c r="J1114" s="125"/>
      <c r="K1114" s="125"/>
      <c r="L1114" s="125"/>
      <c r="M1114" s="125"/>
      <c r="N1114" s="125"/>
      <c r="O1114" s="125"/>
      <c r="P1114" s="125"/>
      <c r="Q1114" s="125"/>
      <c r="R1114" s="125"/>
      <c r="S1114" s="125"/>
      <c r="T1114" s="125"/>
      <c r="U1114" s="125"/>
    </row>
    <row r="1115" spans="1:21" x14ac:dyDescent="0.25">
      <c r="A1115" s="75"/>
      <c r="B1115" s="125"/>
      <c r="C1115" s="125"/>
      <c r="D1115" s="125"/>
      <c r="E1115" s="125"/>
      <c r="F1115" s="125"/>
      <c r="G1115" s="125"/>
      <c r="H1115" s="125"/>
      <c r="I1115" s="125"/>
      <c r="J1115" s="125"/>
      <c r="K1115" s="125"/>
      <c r="L1115" s="125"/>
      <c r="M1115" s="125"/>
      <c r="N1115" s="125"/>
      <c r="O1115" s="125"/>
      <c r="P1115" s="125"/>
      <c r="Q1115" s="125"/>
      <c r="R1115" s="125"/>
      <c r="S1115" s="125"/>
      <c r="T1115" s="125"/>
      <c r="U1115" s="125"/>
    </row>
    <row r="1116" spans="1:21" x14ac:dyDescent="0.25">
      <c r="A1116" s="75"/>
      <c r="B1116" s="125"/>
      <c r="C1116" s="125"/>
      <c r="D1116" s="125"/>
      <c r="E1116" s="125"/>
      <c r="F1116" s="125"/>
      <c r="G1116" s="125"/>
      <c r="H1116" s="125"/>
      <c r="I1116" s="125"/>
      <c r="J1116" s="125"/>
      <c r="K1116" s="125"/>
      <c r="L1116" s="125"/>
      <c r="M1116" s="125"/>
      <c r="N1116" s="125"/>
      <c r="O1116" s="125"/>
      <c r="P1116" s="125"/>
      <c r="Q1116" s="125"/>
      <c r="R1116" s="125"/>
      <c r="S1116" s="125"/>
      <c r="T1116" s="125"/>
      <c r="U1116" s="125"/>
    </row>
    <row r="1117" spans="1:21" x14ac:dyDescent="0.25">
      <c r="A1117" s="75"/>
      <c r="B1117" s="125"/>
      <c r="C1117" s="125"/>
      <c r="D1117" s="125"/>
      <c r="E1117" s="125"/>
      <c r="F1117" s="125"/>
      <c r="G1117" s="125"/>
      <c r="H1117" s="125"/>
      <c r="I1117" s="125"/>
      <c r="J1117" s="125"/>
      <c r="K1117" s="125"/>
      <c r="L1117" s="125"/>
      <c r="M1117" s="125"/>
      <c r="N1117" s="125"/>
      <c r="O1117" s="125"/>
      <c r="P1117" s="125"/>
      <c r="Q1117" s="125"/>
      <c r="R1117" s="125"/>
      <c r="S1117" s="125"/>
      <c r="T1117" s="125"/>
      <c r="U1117" s="125"/>
    </row>
    <row r="1118" spans="1:21" x14ac:dyDescent="0.25">
      <c r="A1118" s="75"/>
      <c r="B1118" s="125"/>
      <c r="C1118" s="125"/>
      <c r="D1118" s="125"/>
      <c r="E1118" s="125"/>
      <c r="F1118" s="125"/>
      <c r="G1118" s="125"/>
      <c r="H1118" s="125"/>
      <c r="I1118" s="125"/>
      <c r="J1118" s="125"/>
      <c r="K1118" s="125"/>
      <c r="L1118" s="125"/>
      <c r="M1118" s="125"/>
      <c r="N1118" s="125"/>
      <c r="O1118" s="125"/>
      <c r="P1118" s="125"/>
      <c r="Q1118" s="125"/>
      <c r="R1118" s="125"/>
      <c r="S1118" s="125"/>
      <c r="T1118" s="125"/>
      <c r="U1118" s="125"/>
    </row>
    <row r="1119" spans="1:21" x14ac:dyDescent="0.25">
      <c r="A1119" s="75"/>
      <c r="B1119" s="125"/>
      <c r="C1119" s="125"/>
      <c r="D1119" s="125"/>
      <c r="E1119" s="125"/>
      <c r="F1119" s="125"/>
      <c r="G1119" s="125"/>
      <c r="H1119" s="125"/>
      <c r="I1119" s="125"/>
      <c r="J1119" s="125"/>
      <c r="K1119" s="125"/>
      <c r="L1119" s="125"/>
      <c r="M1119" s="125"/>
      <c r="N1119" s="125"/>
      <c r="O1119" s="125"/>
      <c r="P1119" s="125"/>
      <c r="Q1119" s="125"/>
      <c r="R1119" s="125"/>
      <c r="S1119" s="125"/>
      <c r="T1119" s="125"/>
      <c r="U1119" s="125"/>
    </row>
    <row r="1120" spans="1:21" x14ac:dyDescent="0.25">
      <c r="A1120" s="75"/>
      <c r="B1120" s="125"/>
      <c r="C1120" s="125"/>
      <c r="D1120" s="125"/>
      <c r="E1120" s="125"/>
      <c r="F1120" s="125"/>
      <c r="G1120" s="125"/>
      <c r="H1120" s="125"/>
      <c r="I1120" s="125"/>
      <c r="J1120" s="125"/>
      <c r="K1120" s="125"/>
      <c r="L1120" s="125"/>
      <c r="M1120" s="125"/>
      <c r="N1120" s="125"/>
      <c r="O1120" s="125"/>
      <c r="P1120" s="125"/>
      <c r="Q1120" s="125"/>
      <c r="R1120" s="125"/>
      <c r="S1120" s="125"/>
      <c r="T1120" s="125"/>
      <c r="U1120" s="125"/>
    </row>
    <row r="1121" spans="1:21" x14ac:dyDescent="0.25">
      <c r="A1121" s="75"/>
      <c r="B1121" s="125"/>
      <c r="C1121" s="125"/>
      <c r="D1121" s="125"/>
      <c r="E1121" s="125"/>
      <c r="F1121" s="125"/>
      <c r="G1121" s="125"/>
      <c r="H1121" s="125"/>
      <c r="I1121" s="125"/>
      <c r="J1121" s="125"/>
      <c r="K1121" s="125"/>
      <c r="L1121" s="125"/>
      <c r="M1121" s="125"/>
      <c r="N1121" s="125"/>
      <c r="O1121" s="125"/>
      <c r="P1121" s="125"/>
      <c r="Q1121" s="125"/>
      <c r="R1121" s="125"/>
      <c r="S1121" s="125"/>
      <c r="T1121" s="125"/>
      <c r="U1121" s="125"/>
    </row>
    <row r="1122" spans="1:21" x14ac:dyDescent="0.25">
      <c r="A1122" s="75"/>
      <c r="B1122" s="125"/>
      <c r="C1122" s="125"/>
      <c r="D1122" s="125"/>
      <c r="E1122" s="125"/>
      <c r="F1122" s="125"/>
      <c r="G1122" s="125"/>
      <c r="H1122" s="125"/>
      <c r="I1122" s="125"/>
      <c r="J1122" s="125"/>
      <c r="K1122" s="125"/>
      <c r="L1122" s="125"/>
      <c r="M1122" s="125"/>
      <c r="N1122" s="125"/>
      <c r="O1122" s="125"/>
      <c r="P1122" s="125"/>
      <c r="Q1122" s="125"/>
      <c r="R1122" s="125"/>
      <c r="S1122" s="125"/>
      <c r="T1122" s="125"/>
      <c r="U1122" s="125"/>
    </row>
    <row r="1123" spans="1:21" x14ac:dyDescent="0.25">
      <c r="A1123" s="75"/>
      <c r="B1123" s="125"/>
      <c r="C1123" s="125"/>
      <c r="D1123" s="125"/>
      <c r="E1123" s="125"/>
      <c r="F1123" s="125"/>
      <c r="G1123" s="125"/>
      <c r="H1123" s="125"/>
      <c r="I1123" s="125"/>
      <c r="J1123" s="125"/>
      <c r="K1123" s="125"/>
      <c r="L1123" s="125"/>
      <c r="M1123" s="125"/>
      <c r="N1123" s="125"/>
      <c r="O1123" s="125"/>
      <c r="P1123" s="125"/>
      <c r="Q1123" s="125"/>
      <c r="R1123" s="125"/>
      <c r="S1123" s="125"/>
      <c r="T1123" s="125"/>
      <c r="U1123" s="125"/>
    </row>
    <row r="1124" spans="1:21" x14ac:dyDescent="0.25">
      <c r="A1124" s="75"/>
      <c r="B1124" s="125"/>
      <c r="C1124" s="125"/>
      <c r="D1124" s="125"/>
      <c r="E1124" s="125"/>
      <c r="F1124" s="125"/>
      <c r="G1124" s="125"/>
      <c r="H1124" s="125"/>
      <c r="I1124" s="125"/>
      <c r="J1124" s="125"/>
      <c r="K1124" s="125"/>
      <c r="L1124" s="125"/>
      <c r="M1124" s="125"/>
      <c r="N1124" s="125"/>
      <c r="O1124" s="125"/>
      <c r="P1124" s="125"/>
      <c r="Q1124" s="125"/>
      <c r="R1124" s="125"/>
      <c r="S1124" s="125"/>
      <c r="T1124" s="125"/>
      <c r="U1124" s="125"/>
    </row>
    <row r="1125" spans="1:21" x14ac:dyDescent="0.25">
      <c r="A1125" s="75"/>
      <c r="B1125" s="125"/>
      <c r="C1125" s="125"/>
      <c r="D1125" s="125"/>
      <c r="E1125" s="125"/>
      <c r="F1125" s="125"/>
      <c r="G1125" s="125"/>
      <c r="H1125" s="125"/>
      <c r="I1125" s="125"/>
      <c r="J1125" s="125"/>
      <c r="K1125" s="125"/>
      <c r="L1125" s="125"/>
      <c r="M1125" s="125"/>
      <c r="N1125" s="125"/>
      <c r="O1125" s="125"/>
      <c r="P1125" s="125"/>
      <c r="Q1125" s="125"/>
      <c r="R1125" s="125"/>
      <c r="S1125" s="125"/>
      <c r="T1125" s="125"/>
      <c r="U1125" s="125"/>
    </row>
    <row r="1126" spans="1:21" x14ac:dyDescent="0.25">
      <c r="A1126" s="75"/>
      <c r="B1126" s="125"/>
      <c r="C1126" s="125"/>
      <c r="D1126" s="125"/>
      <c r="E1126" s="125"/>
      <c r="F1126" s="125"/>
      <c r="G1126" s="125"/>
      <c r="H1126" s="125"/>
      <c r="I1126" s="125"/>
      <c r="J1126" s="125"/>
      <c r="K1126" s="125"/>
      <c r="L1126" s="125"/>
      <c r="M1126" s="125"/>
      <c r="N1126" s="125"/>
      <c r="O1126" s="125"/>
      <c r="P1126" s="125"/>
      <c r="Q1126" s="125"/>
      <c r="R1126" s="125"/>
      <c r="S1126" s="125"/>
      <c r="T1126" s="125"/>
      <c r="U1126" s="125"/>
    </row>
    <row r="1127" spans="1:21" x14ac:dyDescent="0.25">
      <c r="A1127" s="75"/>
      <c r="B1127" s="125"/>
      <c r="C1127" s="125"/>
      <c r="D1127" s="125"/>
      <c r="E1127" s="125"/>
      <c r="F1127" s="125"/>
      <c r="G1127" s="125"/>
      <c r="H1127" s="125"/>
      <c r="I1127" s="125"/>
      <c r="J1127" s="125"/>
      <c r="K1127" s="125"/>
      <c r="L1127" s="125"/>
      <c r="M1127" s="125"/>
      <c r="N1127" s="125"/>
      <c r="O1127" s="125"/>
      <c r="P1127" s="125"/>
      <c r="Q1127" s="125"/>
      <c r="R1127" s="125"/>
      <c r="S1127" s="125"/>
      <c r="T1127" s="125"/>
      <c r="U1127" s="125"/>
    </row>
    <row r="1128" spans="1:21" x14ac:dyDescent="0.25">
      <c r="A1128" s="75"/>
      <c r="B1128" s="125"/>
      <c r="C1128" s="125"/>
      <c r="D1128" s="125"/>
      <c r="E1128" s="125"/>
      <c r="F1128" s="125"/>
      <c r="G1128" s="125"/>
      <c r="H1128" s="125"/>
      <c r="I1128" s="125"/>
      <c r="J1128" s="125"/>
      <c r="K1128" s="125"/>
      <c r="L1128" s="125"/>
      <c r="M1128" s="125"/>
      <c r="N1128" s="125"/>
      <c r="O1128" s="125"/>
      <c r="P1128" s="125"/>
      <c r="Q1128" s="125"/>
      <c r="R1128" s="125"/>
      <c r="S1128" s="125"/>
      <c r="T1128" s="125"/>
      <c r="U1128" s="125"/>
    </row>
    <row r="1129" spans="1:21" x14ac:dyDescent="0.25">
      <c r="A1129" s="75"/>
      <c r="B1129" s="125"/>
      <c r="C1129" s="125"/>
      <c r="D1129" s="125"/>
      <c r="E1129" s="125"/>
      <c r="F1129" s="125"/>
      <c r="G1129" s="125"/>
      <c r="H1129" s="125"/>
      <c r="I1129" s="125"/>
      <c r="J1129" s="125"/>
      <c r="K1129" s="125"/>
      <c r="L1129" s="125"/>
      <c r="M1129" s="125"/>
      <c r="N1129" s="125"/>
      <c r="O1129" s="125"/>
      <c r="P1129" s="125"/>
      <c r="Q1129" s="125"/>
      <c r="R1129" s="125"/>
      <c r="S1129" s="125"/>
      <c r="T1129" s="125"/>
      <c r="U1129" s="125"/>
    </row>
    <row r="1130" spans="1:21" x14ac:dyDescent="0.25">
      <c r="A1130" s="75"/>
      <c r="B1130" s="125"/>
      <c r="C1130" s="125"/>
      <c r="D1130" s="125"/>
      <c r="E1130" s="125"/>
      <c r="F1130" s="125"/>
      <c r="G1130" s="125"/>
      <c r="H1130" s="125"/>
      <c r="I1130" s="125"/>
      <c r="J1130" s="125"/>
      <c r="K1130" s="125"/>
      <c r="L1130" s="125"/>
      <c r="M1130" s="125"/>
      <c r="N1130" s="125"/>
      <c r="O1130" s="125"/>
      <c r="P1130" s="125"/>
      <c r="Q1130" s="125"/>
      <c r="R1130" s="125"/>
      <c r="S1130" s="125"/>
      <c r="T1130" s="125"/>
      <c r="U1130" s="125"/>
    </row>
    <row r="1131" spans="1:21" x14ac:dyDescent="0.25">
      <c r="A1131" s="75"/>
      <c r="B1131" s="125"/>
      <c r="C1131" s="125"/>
      <c r="D1131" s="125"/>
      <c r="E1131" s="125"/>
      <c r="F1131" s="125"/>
      <c r="G1131" s="125"/>
      <c r="H1131" s="125"/>
      <c r="I1131" s="125"/>
      <c r="J1131" s="125"/>
      <c r="K1131" s="125"/>
      <c r="L1131" s="125"/>
      <c r="M1131" s="125"/>
      <c r="N1131" s="125"/>
      <c r="O1131" s="125"/>
      <c r="P1131" s="125"/>
      <c r="Q1131" s="125"/>
      <c r="R1131" s="125"/>
      <c r="S1131" s="125"/>
      <c r="T1131" s="125"/>
      <c r="U1131" s="125"/>
    </row>
    <row r="1132" spans="1:21" x14ac:dyDescent="0.25">
      <c r="A1132" s="75"/>
      <c r="B1132" s="125"/>
      <c r="C1132" s="125"/>
      <c r="D1132" s="125"/>
      <c r="E1132" s="125"/>
      <c r="F1132" s="125"/>
      <c r="G1132" s="125"/>
      <c r="H1132" s="125"/>
      <c r="I1132" s="125"/>
      <c r="J1132" s="125"/>
      <c r="K1132" s="125"/>
      <c r="L1132" s="125"/>
      <c r="M1132" s="125"/>
      <c r="N1132" s="125"/>
      <c r="O1132" s="125"/>
      <c r="P1132" s="125"/>
      <c r="Q1132" s="125"/>
      <c r="R1132" s="125"/>
      <c r="S1132" s="125"/>
      <c r="T1132" s="125"/>
      <c r="U1132" s="125"/>
    </row>
    <row r="1133" spans="1:21" x14ac:dyDescent="0.25">
      <c r="A1133" s="75"/>
      <c r="B1133" s="125"/>
      <c r="C1133" s="125"/>
      <c r="D1133" s="125"/>
      <c r="E1133" s="125"/>
      <c r="F1133" s="125"/>
      <c r="G1133" s="125"/>
      <c r="H1133" s="125"/>
      <c r="I1133" s="125"/>
      <c r="J1133" s="125"/>
      <c r="K1133" s="125"/>
      <c r="L1133" s="125"/>
      <c r="M1133" s="125"/>
      <c r="N1133" s="125"/>
      <c r="O1133" s="125"/>
      <c r="P1133" s="125"/>
      <c r="Q1133" s="125"/>
      <c r="R1133" s="125"/>
      <c r="S1133" s="125"/>
      <c r="T1133" s="125"/>
      <c r="U1133" s="125"/>
    </row>
    <row r="1134" spans="1:21" x14ac:dyDescent="0.25">
      <c r="A1134" s="75"/>
      <c r="B1134" s="125"/>
      <c r="C1134" s="125"/>
      <c r="D1134" s="125"/>
      <c r="E1134" s="125"/>
      <c r="F1134" s="125"/>
      <c r="G1134" s="125"/>
      <c r="H1134" s="125"/>
      <c r="I1134" s="125"/>
      <c r="J1134" s="125"/>
      <c r="K1134" s="125"/>
      <c r="L1134" s="125"/>
      <c r="M1134" s="125"/>
      <c r="N1134" s="125"/>
      <c r="O1134" s="125"/>
      <c r="P1134" s="125"/>
      <c r="Q1134" s="125"/>
      <c r="R1134" s="125"/>
      <c r="S1134" s="125"/>
      <c r="T1134" s="125"/>
      <c r="U1134" s="125"/>
    </row>
    <row r="1135" spans="1:21" x14ac:dyDescent="0.25">
      <c r="A1135" s="75"/>
      <c r="B1135" s="125"/>
      <c r="C1135" s="125"/>
      <c r="D1135" s="125"/>
      <c r="E1135" s="125"/>
      <c r="F1135" s="125"/>
      <c r="G1135" s="125"/>
      <c r="H1135" s="125"/>
      <c r="I1135" s="125"/>
      <c r="J1135" s="125"/>
      <c r="K1135" s="125"/>
      <c r="L1135" s="125"/>
      <c r="M1135" s="125"/>
      <c r="N1135" s="125"/>
      <c r="O1135" s="125"/>
      <c r="P1135" s="125"/>
      <c r="Q1135" s="125"/>
      <c r="R1135" s="125"/>
      <c r="S1135" s="125"/>
      <c r="T1135" s="125"/>
      <c r="U1135" s="125"/>
    </row>
    <row r="1136" spans="1:21" x14ac:dyDescent="0.25">
      <c r="A1136" s="75"/>
      <c r="B1136" s="125"/>
      <c r="C1136" s="125"/>
      <c r="D1136" s="125"/>
      <c r="E1136" s="125"/>
      <c r="F1136" s="125"/>
      <c r="G1136" s="125"/>
      <c r="H1136" s="125"/>
      <c r="I1136" s="125"/>
      <c r="J1136" s="125"/>
      <c r="K1136" s="125"/>
      <c r="L1136" s="125"/>
      <c r="M1136" s="125"/>
      <c r="N1136" s="125"/>
      <c r="O1136" s="125"/>
      <c r="P1136" s="125"/>
      <c r="Q1136" s="125"/>
      <c r="R1136" s="125"/>
      <c r="S1136" s="125"/>
      <c r="T1136" s="125"/>
      <c r="U1136" s="125"/>
    </row>
    <row r="1137" spans="1:21" x14ac:dyDescent="0.25">
      <c r="A1137" s="75"/>
      <c r="B1137" s="125"/>
      <c r="C1137" s="125"/>
      <c r="D1137" s="125"/>
      <c r="E1137" s="125"/>
      <c r="F1137" s="125"/>
      <c r="G1137" s="125"/>
      <c r="H1137" s="125"/>
      <c r="I1137" s="125"/>
      <c r="J1137" s="125"/>
      <c r="K1137" s="125"/>
      <c r="L1137" s="125"/>
      <c r="M1137" s="125"/>
      <c r="N1137" s="125"/>
      <c r="O1137" s="125"/>
      <c r="P1137" s="125"/>
      <c r="Q1137" s="125"/>
      <c r="R1137" s="125"/>
      <c r="S1137" s="125"/>
      <c r="T1137" s="125"/>
      <c r="U1137" s="125"/>
    </row>
    <row r="1138" spans="1:21" x14ac:dyDescent="0.25">
      <c r="A1138" s="75"/>
      <c r="B1138" s="125"/>
      <c r="C1138" s="125"/>
      <c r="D1138" s="125"/>
      <c r="E1138" s="125"/>
      <c r="F1138" s="125"/>
      <c r="G1138" s="125"/>
      <c r="H1138" s="125"/>
      <c r="I1138" s="125"/>
      <c r="J1138" s="125"/>
      <c r="K1138" s="125"/>
      <c r="L1138" s="125"/>
      <c r="M1138" s="125"/>
      <c r="N1138" s="125"/>
      <c r="O1138" s="125"/>
      <c r="P1138" s="125"/>
      <c r="Q1138" s="125"/>
      <c r="R1138" s="125"/>
      <c r="S1138" s="125"/>
      <c r="T1138" s="125"/>
      <c r="U1138" s="125"/>
    </row>
    <row r="1139" spans="1:21" x14ac:dyDescent="0.25">
      <c r="A1139" s="75"/>
      <c r="B1139" s="125"/>
      <c r="C1139" s="125"/>
      <c r="D1139" s="125"/>
      <c r="E1139" s="125"/>
      <c r="F1139" s="125"/>
      <c r="G1139" s="125"/>
      <c r="H1139" s="125"/>
      <c r="I1139" s="125"/>
      <c r="J1139" s="125"/>
      <c r="K1139" s="125"/>
      <c r="L1139" s="125"/>
      <c r="M1139" s="125"/>
      <c r="N1139" s="125"/>
      <c r="O1139" s="125"/>
      <c r="P1139" s="125"/>
      <c r="Q1139" s="125"/>
      <c r="R1139" s="125"/>
      <c r="S1139" s="125"/>
      <c r="T1139" s="125"/>
      <c r="U1139" s="125"/>
    </row>
    <row r="1140" spans="1:21" x14ac:dyDescent="0.25">
      <c r="A1140" s="75"/>
      <c r="B1140" s="125"/>
      <c r="C1140" s="125"/>
      <c r="D1140" s="125"/>
      <c r="E1140" s="125"/>
      <c r="F1140" s="125"/>
      <c r="G1140" s="125"/>
      <c r="H1140" s="125"/>
      <c r="I1140" s="125"/>
      <c r="J1140" s="125"/>
      <c r="K1140" s="125"/>
      <c r="L1140" s="125"/>
      <c r="M1140" s="125"/>
      <c r="N1140" s="125"/>
      <c r="O1140" s="125"/>
      <c r="P1140" s="125"/>
      <c r="Q1140" s="125"/>
      <c r="R1140" s="125"/>
      <c r="S1140" s="125"/>
      <c r="T1140" s="125"/>
      <c r="U1140" s="125"/>
    </row>
    <row r="1141" spans="1:21" x14ac:dyDescent="0.25">
      <c r="A1141" s="75"/>
      <c r="B1141" s="125"/>
      <c r="C1141" s="125"/>
      <c r="D1141" s="125"/>
      <c r="E1141" s="125"/>
      <c r="F1141" s="125"/>
      <c r="G1141" s="125"/>
      <c r="H1141" s="125"/>
      <c r="I1141" s="125"/>
      <c r="J1141" s="125"/>
      <c r="K1141" s="125"/>
      <c r="L1141" s="125"/>
      <c r="M1141" s="125"/>
      <c r="N1141" s="125"/>
      <c r="O1141" s="125"/>
      <c r="P1141" s="125"/>
      <c r="Q1141" s="125"/>
      <c r="R1141" s="125"/>
      <c r="S1141" s="125"/>
      <c r="T1141" s="125"/>
      <c r="U1141" s="125"/>
    </row>
    <row r="1142" spans="1:21" x14ac:dyDescent="0.25">
      <c r="A1142" s="75"/>
      <c r="B1142" s="125"/>
      <c r="C1142" s="125"/>
      <c r="D1142" s="125"/>
      <c r="E1142" s="125"/>
      <c r="F1142" s="125"/>
      <c r="G1142" s="125"/>
      <c r="H1142" s="125"/>
      <c r="I1142" s="125"/>
      <c r="J1142" s="125"/>
      <c r="K1142" s="125"/>
      <c r="L1142" s="125"/>
      <c r="M1142" s="125"/>
      <c r="N1142" s="125"/>
      <c r="O1142" s="125"/>
      <c r="P1142" s="125"/>
      <c r="Q1142" s="125"/>
      <c r="R1142" s="125"/>
      <c r="S1142" s="125"/>
      <c r="T1142" s="125"/>
      <c r="U1142" s="125"/>
    </row>
    <row r="1143" spans="1:21" x14ac:dyDescent="0.25">
      <c r="A1143" s="75"/>
      <c r="B1143" s="125"/>
      <c r="C1143" s="125"/>
      <c r="D1143" s="125"/>
      <c r="E1143" s="125"/>
      <c r="F1143" s="125"/>
      <c r="G1143" s="125"/>
      <c r="H1143" s="125"/>
      <c r="I1143" s="125"/>
      <c r="J1143" s="125"/>
      <c r="K1143" s="125"/>
      <c r="L1143" s="125"/>
      <c r="M1143" s="125"/>
      <c r="N1143" s="125"/>
      <c r="O1143" s="125"/>
      <c r="P1143" s="125"/>
      <c r="Q1143" s="125"/>
      <c r="R1143" s="125"/>
      <c r="S1143" s="125"/>
      <c r="T1143" s="125"/>
      <c r="U1143" s="125"/>
    </row>
    <row r="1144" spans="1:21" x14ac:dyDescent="0.25">
      <c r="A1144" s="75"/>
      <c r="B1144" s="125"/>
      <c r="C1144" s="125"/>
      <c r="D1144" s="125"/>
      <c r="E1144" s="125"/>
      <c r="F1144" s="125"/>
      <c r="G1144" s="125"/>
      <c r="H1144" s="125"/>
      <c r="I1144" s="125"/>
      <c r="J1144" s="125"/>
      <c r="K1144" s="125"/>
      <c r="L1144" s="125"/>
      <c r="M1144" s="125"/>
      <c r="N1144" s="125"/>
      <c r="O1144" s="125"/>
      <c r="P1144" s="125"/>
      <c r="Q1144" s="125"/>
      <c r="R1144" s="125"/>
      <c r="S1144" s="125"/>
      <c r="T1144" s="125"/>
      <c r="U1144" s="125"/>
    </row>
    <row r="1145" spans="1:21" x14ac:dyDescent="0.25">
      <c r="A1145" s="75"/>
      <c r="B1145" s="125"/>
      <c r="C1145" s="125"/>
      <c r="D1145" s="125"/>
      <c r="E1145" s="125"/>
      <c r="F1145" s="125"/>
      <c r="G1145" s="125"/>
      <c r="H1145" s="125"/>
      <c r="I1145" s="125"/>
      <c r="J1145" s="125"/>
      <c r="K1145" s="125"/>
      <c r="L1145" s="125"/>
      <c r="M1145" s="125"/>
      <c r="N1145" s="125"/>
      <c r="O1145" s="125"/>
      <c r="P1145" s="125"/>
      <c r="Q1145" s="125"/>
      <c r="R1145" s="125"/>
      <c r="S1145" s="125"/>
      <c r="T1145" s="125"/>
      <c r="U1145" s="125"/>
    </row>
    <row r="1146" spans="1:21" x14ac:dyDescent="0.25">
      <c r="A1146" s="75"/>
      <c r="B1146" s="125"/>
      <c r="C1146" s="125"/>
      <c r="D1146" s="125"/>
      <c r="E1146" s="125"/>
      <c r="F1146" s="125"/>
      <c r="G1146" s="125"/>
      <c r="H1146" s="125"/>
      <c r="I1146" s="125"/>
      <c r="J1146" s="125"/>
      <c r="K1146" s="125"/>
      <c r="L1146" s="125"/>
      <c r="M1146" s="125"/>
      <c r="N1146" s="125"/>
      <c r="O1146" s="125"/>
      <c r="P1146" s="125"/>
      <c r="Q1146" s="125"/>
      <c r="R1146" s="125"/>
      <c r="S1146" s="125"/>
      <c r="T1146" s="125"/>
      <c r="U1146" s="125"/>
    </row>
    <row r="1147" spans="1:21" x14ac:dyDescent="0.25">
      <c r="A1147" s="75"/>
      <c r="B1147" s="125"/>
      <c r="C1147" s="125"/>
      <c r="D1147" s="125"/>
      <c r="E1147" s="125"/>
      <c r="F1147" s="125"/>
      <c r="G1147" s="125"/>
      <c r="H1147" s="125"/>
      <c r="I1147" s="125"/>
      <c r="J1147" s="125"/>
      <c r="K1147" s="125"/>
      <c r="L1147" s="125"/>
      <c r="M1147" s="125"/>
      <c r="N1147" s="125"/>
      <c r="O1147" s="125"/>
      <c r="P1147" s="125"/>
      <c r="Q1147" s="125"/>
      <c r="R1147" s="125"/>
      <c r="S1147" s="125"/>
      <c r="T1147" s="125"/>
      <c r="U1147" s="125"/>
    </row>
    <row r="1148" spans="1:21" x14ac:dyDescent="0.25">
      <c r="A1148" s="75"/>
      <c r="B1148" s="125"/>
      <c r="C1148" s="125"/>
      <c r="D1148" s="125"/>
      <c r="E1148" s="125"/>
      <c r="F1148" s="125"/>
      <c r="G1148" s="125"/>
      <c r="H1148" s="125"/>
      <c r="I1148" s="125"/>
      <c r="J1148" s="125"/>
      <c r="K1148" s="125"/>
      <c r="L1148" s="125"/>
      <c r="M1148" s="125"/>
      <c r="N1148" s="125"/>
      <c r="O1148" s="125"/>
      <c r="P1148" s="125"/>
      <c r="Q1148" s="125"/>
      <c r="R1148" s="125"/>
      <c r="S1148" s="125"/>
      <c r="T1148" s="125"/>
      <c r="U1148" s="125"/>
    </row>
    <row r="1149" spans="1:21" x14ac:dyDescent="0.25">
      <c r="A1149" s="75"/>
      <c r="B1149" s="125"/>
      <c r="C1149" s="125"/>
      <c r="D1149" s="125"/>
      <c r="E1149" s="125"/>
      <c r="F1149" s="125"/>
      <c r="G1149" s="125"/>
      <c r="H1149" s="125"/>
      <c r="I1149" s="125"/>
      <c r="J1149" s="125"/>
      <c r="K1149" s="125"/>
      <c r="L1149" s="125"/>
      <c r="M1149" s="125"/>
      <c r="N1149" s="125"/>
      <c r="O1149" s="125"/>
      <c r="P1149" s="125"/>
      <c r="Q1149" s="125"/>
      <c r="R1149" s="125"/>
      <c r="S1149" s="125"/>
      <c r="T1149" s="125"/>
      <c r="U1149" s="125"/>
    </row>
    <row r="1150" spans="1:21" x14ac:dyDescent="0.25">
      <c r="A1150" s="75"/>
      <c r="B1150" s="125"/>
      <c r="C1150" s="125"/>
      <c r="D1150" s="125"/>
      <c r="E1150" s="125"/>
      <c r="F1150" s="125"/>
      <c r="G1150" s="125"/>
      <c r="H1150" s="125"/>
      <c r="I1150" s="125"/>
      <c r="J1150" s="125"/>
      <c r="K1150" s="125"/>
      <c r="L1150" s="125"/>
      <c r="M1150" s="125"/>
      <c r="N1150" s="125"/>
      <c r="O1150" s="125"/>
      <c r="P1150" s="125"/>
      <c r="Q1150" s="125"/>
      <c r="R1150" s="125"/>
      <c r="S1150" s="125"/>
      <c r="T1150" s="125"/>
      <c r="U1150" s="125"/>
    </row>
    <row r="1151" spans="1:21" x14ac:dyDescent="0.25">
      <c r="A1151" s="75"/>
      <c r="B1151" s="125"/>
      <c r="C1151" s="125"/>
      <c r="D1151" s="125"/>
      <c r="E1151" s="125"/>
      <c r="F1151" s="125"/>
      <c r="G1151" s="125"/>
      <c r="H1151" s="125"/>
      <c r="I1151" s="125"/>
      <c r="J1151" s="125"/>
      <c r="K1151" s="125"/>
      <c r="L1151" s="125"/>
      <c r="M1151" s="125"/>
      <c r="N1151" s="125"/>
      <c r="O1151" s="125"/>
      <c r="P1151" s="125"/>
      <c r="Q1151" s="125"/>
      <c r="R1151" s="125"/>
      <c r="S1151" s="125"/>
      <c r="T1151" s="125"/>
      <c r="U1151" s="125"/>
    </row>
    <row r="1152" spans="1:21" x14ac:dyDescent="0.25">
      <c r="A1152" s="75"/>
      <c r="B1152" s="125"/>
      <c r="C1152" s="125"/>
      <c r="D1152" s="125"/>
      <c r="E1152" s="125"/>
      <c r="F1152" s="125"/>
      <c r="G1152" s="125"/>
      <c r="H1152" s="125"/>
      <c r="I1152" s="125"/>
      <c r="J1152" s="125"/>
      <c r="K1152" s="125"/>
      <c r="L1152" s="125"/>
      <c r="M1152" s="125"/>
      <c r="N1152" s="125"/>
      <c r="O1152" s="125"/>
      <c r="P1152" s="125"/>
      <c r="Q1152" s="125"/>
      <c r="R1152" s="125"/>
      <c r="S1152" s="125"/>
      <c r="T1152" s="125"/>
      <c r="U1152" s="125"/>
    </row>
    <row r="1153" spans="1:21" x14ac:dyDescent="0.25">
      <c r="A1153" s="75"/>
      <c r="B1153" s="125"/>
      <c r="C1153" s="125"/>
      <c r="D1153" s="125"/>
      <c r="E1153" s="125"/>
      <c r="F1153" s="125"/>
      <c r="G1153" s="125"/>
      <c r="H1153" s="125"/>
      <c r="I1153" s="125"/>
      <c r="J1153" s="125"/>
      <c r="K1153" s="125"/>
      <c r="L1153" s="125"/>
      <c r="M1153" s="125"/>
      <c r="N1153" s="125"/>
      <c r="O1153" s="125"/>
      <c r="P1153" s="125"/>
      <c r="Q1153" s="125"/>
      <c r="R1153" s="125"/>
      <c r="S1153" s="125"/>
      <c r="T1153" s="125"/>
      <c r="U1153" s="125"/>
    </row>
    <row r="1154" spans="1:21" x14ac:dyDescent="0.25">
      <c r="A1154" s="75"/>
      <c r="B1154" s="125"/>
      <c r="C1154" s="125"/>
      <c r="D1154" s="125"/>
      <c r="E1154" s="125"/>
      <c r="F1154" s="125"/>
      <c r="G1154" s="125"/>
      <c r="H1154" s="125"/>
      <c r="I1154" s="125"/>
      <c r="J1154" s="125"/>
      <c r="K1154" s="125"/>
      <c r="L1154" s="125"/>
      <c r="M1154" s="125"/>
      <c r="N1154" s="125"/>
      <c r="O1154" s="125"/>
      <c r="P1154" s="125"/>
      <c r="Q1154" s="125"/>
      <c r="R1154" s="125"/>
      <c r="S1154" s="125"/>
      <c r="T1154" s="125"/>
      <c r="U1154" s="125"/>
    </row>
    <row r="1155" spans="1:21" x14ac:dyDescent="0.25">
      <c r="A1155" s="75"/>
      <c r="B1155" s="125"/>
      <c r="C1155" s="125"/>
      <c r="D1155" s="125"/>
      <c r="E1155" s="125"/>
      <c r="F1155" s="125"/>
      <c r="G1155" s="125"/>
      <c r="H1155" s="125"/>
      <c r="I1155" s="125"/>
      <c r="J1155" s="125"/>
      <c r="K1155" s="125"/>
      <c r="L1155" s="125"/>
      <c r="M1155" s="125"/>
      <c r="N1155" s="125"/>
      <c r="O1155" s="125"/>
      <c r="P1155" s="125"/>
      <c r="Q1155" s="125"/>
      <c r="R1155" s="125"/>
      <c r="S1155" s="125"/>
      <c r="T1155" s="125"/>
      <c r="U1155" s="125"/>
    </row>
    <row r="1156" spans="1:21" x14ac:dyDescent="0.25">
      <c r="A1156" s="75"/>
      <c r="B1156" s="125"/>
      <c r="C1156" s="125"/>
      <c r="D1156" s="125"/>
      <c r="E1156" s="125"/>
      <c r="F1156" s="125"/>
      <c r="G1156" s="125"/>
      <c r="H1156" s="125"/>
      <c r="I1156" s="125"/>
      <c r="J1156" s="125"/>
      <c r="K1156" s="125"/>
      <c r="L1156" s="125"/>
      <c r="M1156" s="125"/>
      <c r="N1156" s="125"/>
      <c r="O1156" s="125"/>
      <c r="P1156" s="125"/>
      <c r="Q1156" s="125"/>
      <c r="R1156" s="125"/>
      <c r="S1156" s="125"/>
      <c r="T1156" s="125"/>
      <c r="U1156" s="125"/>
    </row>
    <row r="1157" spans="1:21" x14ac:dyDescent="0.25">
      <c r="A1157" s="75"/>
      <c r="B1157" s="125"/>
      <c r="C1157" s="125"/>
      <c r="D1157" s="125"/>
      <c r="E1157" s="125"/>
      <c r="F1157" s="125"/>
      <c r="G1157" s="125"/>
      <c r="H1157" s="125"/>
      <c r="I1157" s="125"/>
      <c r="J1157" s="125"/>
      <c r="K1157" s="125"/>
      <c r="L1157" s="125"/>
      <c r="M1157" s="125"/>
      <c r="N1157" s="125"/>
      <c r="O1157" s="125"/>
      <c r="P1157" s="125"/>
      <c r="Q1157" s="125"/>
      <c r="R1157" s="125"/>
      <c r="S1157" s="125"/>
      <c r="T1157" s="125"/>
      <c r="U1157" s="125"/>
    </row>
    <row r="1158" spans="1:21" x14ac:dyDescent="0.25">
      <c r="A1158" s="75"/>
      <c r="B1158" s="125"/>
      <c r="C1158" s="125"/>
      <c r="D1158" s="125"/>
      <c r="E1158" s="125"/>
      <c r="F1158" s="125"/>
      <c r="G1158" s="125"/>
      <c r="H1158" s="125"/>
      <c r="I1158" s="125"/>
      <c r="J1158" s="125"/>
      <c r="K1158" s="125"/>
      <c r="L1158" s="125"/>
      <c r="M1158" s="125"/>
      <c r="N1158" s="125"/>
      <c r="O1158" s="125"/>
      <c r="P1158" s="125"/>
      <c r="Q1158" s="125"/>
      <c r="R1158" s="125"/>
      <c r="S1158" s="125"/>
      <c r="T1158" s="125"/>
      <c r="U1158" s="125"/>
    </row>
    <row r="1159" spans="1:21" x14ac:dyDescent="0.25">
      <c r="A1159" s="75"/>
      <c r="B1159" s="125"/>
      <c r="C1159" s="125"/>
      <c r="D1159" s="125"/>
      <c r="E1159" s="125"/>
      <c r="F1159" s="125"/>
      <c r="G1159" s="125"/>
      <c r="H1159" s="125"/>
      <c r="I1159" s="125"/>
      <c r="J1159" s="125"/>
      <c r="K1159" s="125"/>
      <c r="L1159" s="125"/>
      <c r="M1159" s="125"/>
      <c r="N1159" s="125"/>
      <c r="O1159" s="125"/>
      <c r="P1159" s="125"/>
      <c r="Q1159" s="125"/>
      <c r="R1159" s="125"/>
      <c r="S1159" s="125"/>
      <c r="T1159" s="125"/>
      <c r="U1159" s="125"/>
    </row>
    <row r="1160" spans="1:21" x14ac:dyDescent="0.25">
      <c r="A1160" s="75"/>
      <c r="B1160" s="125"/>
      <c r="C1160" s="125"/>
      <c r="D1160" s="125"/>
      <c r="E1160" s="125"/>
      <c r="F1160" s="125"/>
      <c r="G1160" s="125"/>
      <c r="H1160" s="125"/>
      <c r="I1160" s="125"/>
      <c r="J1160" s="125"/>
      <c r="K1160" s="125"/>
      <c r="L1160" s="125"/>
      <c r="M1160" s="125"/>
      <c r="N1160" s="125"/>
      <c r="O1160" s="125"/>
      <c r="P1160" s="125"/>
      <c r="Q1160" s="125"/>
      <c r="R1160" s="125"/>
      <c r="S1160" s="125"/>
      <c r="T1160" s="125"/>
      <c r="U1160" s="125"/>
    </row>
    <row r="1161" spans="1:21" x14ac:dyDescent="0.25">
      <c r="A1161" s="75"/>
      <c r="B1161" s="125"/>
      <c r="C1161" s="125"/>
      <c r="D1161" s="125"/>
      <c r="E1161" s="125"/>
      <c r="F1161" s="125"/>
      <c r="G1161" s="125"/>
      <c r="H1161" s="125"/>
      <c r="I1161" s="125"/>
      <c r="J1161" s="125"/>
      <c r="K1161" s="125"/>
      <c r="L1161" s="125"/>
      <c r="M1161" s="125"/>
      <c r="N1161" s="125"/>
      <c r="O1161" s="125"/>
      <c r="P1161" s="125"/>
      <c r="Q1161" s="125"/>
      <c r="R1161" s="125"/>
      <c r="S1161" s="125"/>
      <c r="T1161" s="125"/>
      <c r="U1161" s="125"/>
    </row>
    <row r="1162" spans="1:21" x14ac:dyDescent="0.25">
      <c r="A1162" s="75"/>
      <c r="B1162" s="125"/>
      <c r="C1162" s="125"/>
      <c r="D1162" s="125"/>
      <c r="E1162" s="125"/>
      <c r="F1162" s="125"/>
      <c r="G1162" s="125"/>
      <c r="H1162" s="125"/>
      <c r="I1162" s="125"/>
      <c r="J1162" s="125"/>
      <c r="K1162" s="125"/>
      <c r="L1162" s="125"/>
      <c r="M1162" s="125"/>
      <c r="N1162" s="125"/>
      <c r="O1162" s="125"/>
      <c r="P1162" s="125"/>
      <c r="Q1162" s="125"/>
      <c r="R1162" s="125"/>
      <c r="S1162" s="125"/>
      <c r="T1162" s="125"/>
      <c r="U1162" s="125"/>
    </row>
    <row r="1163" spans="1:21" x14ac:dyDescent="0.25">
      <c r="A1163" s="75"/>
      <c r="B1163" s="125"/>
      <c r="C1163" s="125"/>
      <c r="D1163" s="125"/>
      <c r="E1163" s="125"/>
      <c r="F1163" s="125"/>
      <c r="G1163" s="125"/>
      <c r="H1163" s="125"/>
      <c r="I1163" s="125"/>
      <c r="J1163" s="125"/>
      <c r="K1163" s="125"/>
      <c r="L1163" s="125"/>
      <c r="M1163" s="125"/>
      <c r="N1163" s="125"/>
      <c r="O1163" s="125"/>
      <c r="P1163" s="125"/>
      <c r="Q1163" s="125"/>
      <c r="R1163" s="125"/>
      <c r="S1163" s="125"/>
      <c r="T1163" s="125"/>
      <c r="U1163" s="125"/>
    </row>
    <row r="1164" spans="1:21" x14ac:dyDescent="0.25">
      <c r="A1164" s="75"/>
      <c r="B1164" s="125"/>
      <c r="C1164" s="125"/>
      <c r="D1164" s="125"/>
      <c r="E1164" s="125"/>
      <c r="F1164" s="125"/>
      <c r="G1164" s="125"/>
      <c r="H1164" s="125"/>
      <c r="I1164" s="125"/>
      <c r="J1164" s="125"/>
      <c r="K1164" s="125"/>
      <c r="L1164" s="125"/>
      <c r="M1164" s="125"/>
      <c r="N1164" s="125"/>
      <c r="O1164" s="125"/>
      <c r="P1164" s="125"/>
      <c r="Q1164" s="125"/>
      <c r="R1164" s="125"/>
      <c r="S1164" s="125"/>
      <c r="T1164" s="125"/>
      <c r="U1164" s="125"/>
    </row>
    <row r="1165" spans="1:21" x14ac:dyDescent="0.25">
      <c r="A1165" s="75"/>
      <c r="B1165" s="125"/>
      <c r="C1165" s="125"/>
      <c r="D1165" s="125"/>
      <c r="E1165" s="125"/>
      <c r="F1165" s="125"/>
      <c r="G1165" s="125"/>
      <c r="H1165" s="125"/>
      <c r="I1165" s="125"/>
      <c r="J1165" s="125"/>
      <c r="K1165" s="125"/>
      <c r="L1165" s="125"/>
      <c r="M1165" s="125"/>
      <c r="N1165" s="125"/>
      <c r="O1165" s="125"/>
      <c r="P1165" s="125"/>
      <c r="Q1165" s="125"/>
      <c r="R1165" s="125"/>
      <c r="S1165" s="125"/>
      <c r="T1165" s="125"/>
      <c r="U1165" s="125"/>
    </row>
    <row r="1166" spans="1:21" x14ac:dyDescent="0.25">
      <c r="A1166" s="75"/>
      <c r="B1166" s="125"/>
      <c r="C1166" s="125"/>
      <c r="D1166" s="125"/>
      <c r="E1166" s="125"/>
      <c r="F1166" s="125"/>
      <c r="G1166" s="125"/>
      <c r="H1166" s="125"/>
      <c r="I1166" s="125"/>
      <c r="J1166" s="125"/>
      <c r="K1166" s="125"/>
      <c r="L1166" s="125"/>
      <c r="M1166" s="125"/>
      <c r="N1166" s="125"/>
      <c r="O1166" s="125"/>
      <c r="P1166" s="125"/>
      <c r="Q1166" s="125"/>
      <c r="R1166" s="125"/>
      <c r="S1166" s="125"/>
      <c r="T1166" s="125"/>
      <c r="U1166" s="125"/>
    </row>
    <row r="1167" spans="1:21" x14ac:dyDescent="0.25">
      <c r="A1167" s="75"/>
      <c r="B1167" s="125"/>
      <c r="C1167" s="125"/>
      <c r="D1167" s="125"/>
      <c r="E1167" s="125"/>
      <c r="F1167" s="125"/>
      <c r="G1167" s="125"/>
      <c r="H1167" s="125"/>
      <c r="I1167" s="125"/>
      <c r="J1167" s="125"/>
      <c r="K1167" s="125"/>
      <c r="L1167" s="125"/>
      <c r="M1167" s="125"/>
      <c r="N1167" s="125"/>
      <c r="O1167" s="125"/>
      <c r="P1167" s="125"/>
      <c r="Q1167" s="125"/>
      <c r="R1167" s="125"/>
      <c r="S1167" s="125"/>
      <c r="T1167" s="125"/>
      <c r="U1167" s="125"/>
    </row>
    <row r="1168" spans="1:21" x14ac:dyDescent="0.25">
      <c r="A1168" s="75"/>
      <c r="B1168" s="125"/>
      <c r="C1168" s="125"/>
      <c r="D1168" s="125"/>
      <c r="E1168" s="125"/>
      <c r="F1168" s="125"/>
      <c r="G1168" s="125"/>
      <c r="H1168" s="125"/>
      <c r="I1168" s="125"/>
      <c r="J1168" s="125"/>
      <c r="K1168" s="125"/>
      <c r="L1168" s="125"/>
      <c r="M1168" s="125"/>
      <c r="N1168" s="125"/>
      <c r="O1168" s="125"/>
      <c r="P1168" s="125"/>
      <c r="Q1168" s="125"/>
      <c r="R1168" s="125"/>
      <c r="S1168" s="125"/>
      <c r="T1168" s="125"/>
      <c r="U1168" s="125"/>
    </row>
    <row r="1169" spans="1:21" x14ac:dyDescent="0.25">
      <c r="A1169" s="75"/>
      <c r="B1169" s="125"/>
      <c r="C1169" s="125"/>
      <c r="D1169" s="125"/>
      <c r="E1169" s="125"/>
      <c r="F1169" s="125"/>
      <c r="G1169" s="125"/>
      <c r="H1169" s="125"/>
      <c r="I1169" s="125"/>
      <c r="J1169" s="125"/>
      <c r="K1169" s="125"/>
      <c r="L1169" s="125"/>
      <c r="M1169" s="125"/>
      <c r="N1169" s="125"/>
      <c r="O1169" s="125"/>
      <c r="P1169" s="125"/>
      <c r="Q1169" s="125"/>
      <c r="R1169" s="125"/>
      <c r="S1169" s="125"/>
      <c r="T1169" s="125"/>
      <c r="U1169" s="125"/>
    </row>
    <row r="1170" spans="1:21" x14ac:dyDescent="0.25">
      <c r="A1170" s="75"/>
      <c r="B1170" s="125"/>
      <c r="C1170" s="125"/>
      <c r="D1170" s="125"/>
      <c r="E1170" s="125"/>
      <c r="F1170" s="125"/>
      <c r="G1170" s="125"/>
      <c r="H1170" s="125"/>
      <c r="I1170" s="125"/>
      <c r="J1170" s="125"/>
      <c r="K1170" s="125"/>
      <c r="L1170" s="125"/>
      <c r="M1170" s="125"/>
      <c r="N1170" s="125"/>
      <c r="O1170" s="125"/>
      <c r="P1170" s="125"/>
      <c r="Q1170" s="125"/>
      <c r="R1170" s="125"/>
      <c r="S1170" s="125"/>
      <c r="T1170" s="125"/>
      <c r="U1170" s="125"/>
    </row>
    <row r="1171" spans="1:21" x14ac:dyDescent="0.25">
      <c r="A1171" s="75"/>
      <c r="B1171" s="125"/>
      <c r="C1171" s="125"/>
      <c r="D1171" s="125"/>
      <c r="E1171" s="125"/>
      <c r="F1171" s="125"/>
      <c r="G1171" s="125"/>
      <c r="H1171" s="125"/>
      <c r="I1171" s="125"/>
      <c r="J1171" s="125"/>
      <c r="K1171" s="125"/>
      <c r="L1171" s="125"/>
      <c r="M1171" s="125"/>
      <c r="N1171" s="125"/>
      <c r="O1171" s="125"/>
      <c r="P1171" s="125"/>
      <c r="Q1171" s="125"/>
      <c r="R1171" s="125"/>
      <c r="S1171" s="125"/>
      <c r="T1171" s="125"/>
      <c r="U1171" s="125"/>
    </row>
    <row r="1172" spans="1:21" x14ac:dyDescent="0.25">
      <c r="A1172" s="75"/>
      <c r="B1172" s="125"/>
      <c r="C1172" s="125"/>
      <c r="D1172" s="125"/>
      <c r="E1172" s="125"/>
      <c r="F1172" s="125"/>
      <c r="G1172" s="125"/>
      <c r="H1172" s="125"/>
      <c r="I1172" s="125"/>
      <c r="J1172" s="125"/>
      <c r="K1172" s="125"/>
      <c r="L1172" s="125"/>
      <c r="M1172" s="125"/>
      <c r="N1172" s="125"/>
      <c r="O1172" s="125"/>
      <c r="P1172" s="125"/>
      <c r="Q1172" s="125"/>
      <c r="R1172" s="125"/>
      <c r="S1172" s="125"/>
      <c r="T1172" s="125"/>
      <c r="U1172" s="125"/>
    </row>
    <row r="1173" spans="1:21" x14ac:dyDescent="0.25">
      <c r="A1173" s="75"/>
      <c r="B1173" s="125"/>
      <c r="C1173" s="125"/>
      <c r="D1173" s="125"/>
      <c r="E1173" s="125"/>
      <c r="F1173" s="125"/>
      <c r="G1173" s="125"/>
      <c r="H1173" s="125"/>
      <c r="I1173" s="125"/>
      <c r="J1173" s="125"/>
      <c r="K1173" s="125"/>
      <c r="L1173" s="125"/>
      <c r="M1173" s="125"/>
      <c r="N1173" s="125"/>
      <c r="O1173" s="125"/>
      <c r="P1173" s="125"/>
      <c r="Q1173" s="125"/>
      <c r="R1173" s="125"/>
      <c r="S1173" s="125"/>
      <c r="T1173" s="125"/>
      <c r="U1173" s="125"/>
    </row>
    <row r="1174" spans="1:21" x14ac:dyDescent="0.25">
      <c r="A1174" s="75"/>
      <c r="B1174" s="125"/>
      <c r="C1174" s="125"/>
      <c r="D1174" s="125"/>
      <c r="E1174" s="125"/>
      <c r="F1174" s="125"/>
      <c r="G1174" s="125"/>
      <c r="H1174" s="125"/>
      <c r="I1174" s="125"/>
      <c r="J1174" s="125"/>
      <c r="K1174" s="125"/>
      <c r="L1174" s="125"/>
      <c r="M1174" s="125"/>
      <c r="N1174" s="125"/>
      <c r="O1174" s="125"/>
      <c r="P1174" s="125"/>
      <c r="Q1174" s="125"/>
      <c r="R1174" s="125"/>
      <c r="S1174" s="125"/>
      <c r="T1174" s="125"/>
      <c r="U1174" s="125"/>
    </row>
    <row r="1175" spans="1:21" x14ac:dyDescent="0.25">
      <c r="A1175" s="75"/>
      <c r="B1175" s="125"/>
      <c r="C1175" s="125"/>
      <c r="D1175" s="125"/>
      <c r="E1175" s="125"/>
      <c r="F1175" s="125"/>
      <c r="G1175" s="125"/>
      <c r="H1175" s="125"/>
      <c r="I1175" s="125"/>
      <c r="J1175" s="125"/>
      <c r="K1175" s="125"/>
      <c r="L1175" s="125"/>
      <c r="M1175" s="125"/>
      <c r="N1175" s="125"/>
      <c r="O1175" s="125"/>
      <c r="P1175" s="125"/>
      <c r="Q1175" s="125"/>
      <c r="R1175" s="125"/>
      <c r="S1175" s="125"/>
      <c r="T1175" s="125"/>
      <c r="U1175" s="125"/>
    </row>
    <row r="1176" spans="1:21" x14ac:dyDescent="0.25">
      <c r="A1176" s="75"/>
      <c r="B1176" s="125"/>
      <c r="C1176" s="125"/>
      <c r="D1176" s="125"/>
      <c r="E1176" s="125"/>
      <c r="F1176" s="125"/>
      <c r="G1176" s="125"/>
      <c r="H1176" s="125"/>
      <c r="I1176" s="125"/>
      <c r="J1176" s="125"/>
      <c r="K1176" s="125"/>
      <c r="L1176" s="125"/>
      <c r="M1176" s="125"/>
      <c r="N1176" s="125"/>
      <c r="O1176" s="125"/>
      <c r="P1176" s="125"/>
      <c r="Q1176" s="125"/>
      <c r="R1176" s="125"/>
      <c r="S1176" s="125"/>
      <c r="T1176" s="125"/>
      <c r="U1176" s="125"/>
    </row>
    <row r="1177" spans="1:21" x14ac:dyDescent="0.25">
      <c r="A1177" s="75"/>
      <c r="B1177" s="125"/>
      <c r="C1177" s="125"/>
      <c r="D1177" s="125"/>
      <c r="E1177" s="125"/>
      <c r="F1177" s="125"/>
      <c r="G1177" s="125"/>
      <c r="H1177" s="125"/>
      <c r="I1177" s="125"/>
      <c r="J1177" s="125"/>
      <c r="K1177" s="125"/>
      <c r="L1177" s="125"/>
      <c r="M1177" s="125"/>
      <c r="N1177" s="125"/>
      <c r="O1177" s="125"/>
      <c r="P1177" s="125"/>
      <c r="Q1177" s="125"/>
      <c r="R1177" s="125"/>
      <c r="S1177" s="125"/>
      <c r="T1177" s="125"/>
      <c r="U1177" s="125"/>
    </row>
    <row r="1178" spans="1:21" x14ac:dyDescent="0.25">
      <c r="A1178" s="75"/>
      <c r="B1178" s="125"/>
      <c r="C1178" s="125"/>
      <c r="D1178" s="125"/>
      <c r="E1178" s="125"/>
      <c r="F1178" s="125"/>
      <c r="G1178" s="125"/>
      <c r="H1178" s="125"/>
      <c r="I1178" s="125"/>
      <c r="J1178" s="125"/>
      <c r="K1178" s="125"/>
      <c r="L1178" s="125"/>
      <c r="M1178" s="125"/>
      <c r="N1178" s="125"/>
      <c r="O1178" s="125"/>
      <c r="P1178" s="125"/>
      <c r="Q1178" s="125"/>
      <c r="R1178" s="125"/>
      <c r="S1178" s="125"/>
      <c r="T1178" s="125"/>
      <c r="U1178" s="125"/>
    </row>
    <row r="1179" spans="1:21" x14ac:dyDescent="0.25">
      <c r="A1179" s="75"/>
      <c r="B1179" s="125"/>
      <c r="C1179" s="125"/>
      <c r="D1179" s="125"/>
      <c r="E1179" s="125"/>
      <c r="F1179" s="125"/>
      <c r="G1179" s="125"/>
      <c r="H1179" s="125"/>
      <c r="I1179" s="125"/>
      <c r="J1179" s="125"/>
      <c r="K1179" s="125"/>
      <c r="L1179" s="125"/>
      <c r="M1179" s="125"/>
      <c r="N1179" s="125"/>
      <c r="O1179" s="125"/>
      <c r="P1179" s="125"/>
      <c r="Q1179" s="125"/>
      <c r="R1179" s="125"/>
      <c r="S1179" s="125"/>
      <c r="T1179" s="125"/>
      <c r="U1179" s="125"/>
    </row>
    <row r="1180" spans="1:21" x14ac:dyDescent="0.25">
      <c r="A1180" s="75"/>
      <c r="B1180" s="125"/>
      <c r="C1180" s="125"/>
      <c r="D1180" s="125"/>
      <c r="E1180" s="125"/>
      <c r="F1180" s="125"/>
      <c r="G1180" s="125"/>
      <c r="H1180" s="125"/>
      <c r="I1180" s="125"/>
      <c r="J1180" s="125"/>
      <c r="K1180" s="125"/>
      <c r="L1180" s="125"/>
      <c r="M1180" s="125"/>
      <c r="N1180" s="125"/>
      <c r="O1180" s="125"/>
      <c r="P1180" s="125"/>
      <c r="Q1180" s="125"/>
      <c r="R1180" s="125"/>
      <c r="S1180" s="125"/>
      <c r="T1180" s="125"/>
      <c r="U1180" s="125"/>
    </row>
    <row r="1181" spans="1:21" x14ac:dyDescent="0.25">
      <c r="A1181" s="75"/>
      <c r="B1181" s="125"/>
      <c r="C1181" s="125"/>
      <c r="D1181" s="125"/>
      <c r="E1181" s="125"/>
      <c r="F1181" s="125"/>
      <c r="G1181" s="125"/>
      <c r="H1181" s="125"/>
      <c r="I1181" s="125"/>
      <c r="J1181" s="125"/>
      <c r="K1181" s="125"/>
      <c r="L1181" s="125"/>
      <c r="M1181" s="125"/>
      <c r="N1181" s="125"/>
      <c r="O1181" s="125"/>
      <c r="P1181" s="125"/>
      <c r="Q1181" s="125"/>
      <c r="R1181" s="125"/>
      <c r="S1181" s="125"/>
      <c r="T1181" s="125"/>
      <c r="U1181" s="125"/>
    </row>
    <row r="1182" spans="1:21" x14ac:dyDescent="0.25">
      <c r="A1182" s="75"/>
      <c r="B1182" s="125"/>
      <c r="C1182" s="125"/>
      <c r="D1182" s="125"/>
      <c r="E1182" s="125"/>
      <c r="F1182" s="125"/>
      <c r="G1182" s="125"/>
      <c r="H1182" s="125"/>
      <c r="I1182" s="125"/>
      <c r="J1182" s="125"/>
      <c r="K1182" s="125"/>
      <c r="L1182" s="125"/>
      <c r="M1182" s="125"/>
      <c r="N1182" s="125"/>
      <c r="O1182" s="125"/>
      <c r="P1182" s="125"/>
      <c r="Q1182" s="125"/>
      <c r="R1182" s="125"/>
      <c r="S1182" s="125"/>
      <c r="T1182" s="125"/>
      <c r="U1182" s="125"/>
    </row>
    <row r="1183" spans="1:21" x14ac:dyDescent="0.25">
      <c r="A1183" s="75"/>
      <c r="B1183" s="125"/>
      <c r="C1183" s="125"/>
      <c r="D1183" s="125"/>
      <c r="E1183" s="125"/>
      <c r="F1183" s="125"/>
      <c r="G1183" s="125"/>
      <c r="H1183" s="125"/>
      <c r="I1183" s="125"/>
      <c r="J1183" s="125"/>
      <c r="K1183" s="125"/>
      <c r="L1183" s="125"/>
      <c r="M1183" s="125"/>
      <c r="N1183" s="125"/>
      <c r="O1183" s="125"/>
      <c r="P1183" s="125"/>
      <c r="Q1183" s="125"/>
      <c r="R1183" s="125"/>
      <c r="S1183" s="125"/>
      <c r="T1183" s="125"/>
      <c r="U1183" s="125"/>
    </row>
    <row r="1184" spans="1:21" x14ac:dyDescent="0.25">
      <c r="A1184" s="75"/>
      <c r="B1184" s="125"/>
      <c r="C1184" s="125"/>
      <c r="D1184" s="125"/>
      <c r="E1184" s="125"/>
      <c r="F1184" s="125"/>
      <c r="G1184" s="125"/>
      <c r="H1184" s="125"/>
      <c r="I1184" s="125"/>
      <c r="J1184" s="125"/>
      <c r="K1184" s="125"/>
      <c r="L1184" s="125"/>
      <c r="M1184" s="125"/>
      <c r="N1184" s="125"/>
      <c r="O1184" s="125"/>
      <c r="P1184" s="125"/>
      <c r="Q1184" s="125"/>
      <c r="R1184" s="125"/>
      <c r="S1184" s="125"/>
      <c r="T1184" s="125"/>
      <c r="U1184" s="125"/>
    </row>
    <row r="1185" spans="1:21" x14ac:dyDescent="0.25">
      <c r="A1185" s="75"/>
      <c r="B1185" s="125"/>
      <c r="C1185" s="125"/>
      <c r="D1185" s="125"/>
      <c r="E1185" s="125"/>
      <c r="F1185" s="125"/>
      <c r="G1185" s="125"/>
      <c r="H1185" s="125"/>
      <c r="I1185" s="125"/>
      <c r="J1185" s="125"/>
      <c r="K1185" s="125"/>
      <c r="L1185" s="125"/>
      <c r="M1185" s="125"/>
      <c r="N1185" s="125"/>
      <c r="O1185" s="125"/>
      <c r="P1185" s="125"/>
      <c r="Q1185" s="125"/>
      <c r="R1185" s="125"/>
      <c r="S1185" s="125"/>
      <c r="T1185" s="125"/>
      <c r="U1185" s="125"/>
    </row>
    <row r="1186" spans="1:21" x14ac:dyDescent="0.25">
      <c r="A1186" s="75"/>
      <c r="B1186" s="125"/>
      <c r="C1186" s="125"/>
      <c r="D1186" s="125"/>
      <c r="E1186" s="125"/>
      <c r="F1186" s="125"/>
      <c r="G1186" s="125"/>
      <c r="H1186" s="125"/>
      <c r="I1186" s="125"/>
      <c r="J1186" s="125"/>
      <c r="K1186" s="125"/>
      <c r="L1186" s="125"/>
      <c r="M1186" s="125"/>
      <c r="N1186" s="125"/>
      <c r="O1186" s="125"/>
      <c r="P1186" s="125"/>
      <c r="Q1186" s="125"/>
      <c r="R1186" s="125"/>
      <c r="S1186" s="125"/>
      <c r="T1186" s="125"/>
      <c r="U1186" s="125"/>
    </row>
    <row r="1187" spans="1:21" x14ac:dyDescent="0.25">
      <c r="A1187" s="75"/>
      <c r="B1187" s="125"/>
      <c r="C1187" s="125"/>
      <c r="D1187" s="125"/>
      <c r="E1187" s="125"/>
      <c r="F1187" s="125"/>
      <c r="G1187" s="125"/>
      <c r="H1187" s="125"/>
      <c r="I1187" s="125"/>
      <c r="J1187" s="125"/>
      <c r="K1187" s="125"/>
      <c r="L1187" s="125"/>
      <c r="M1187" s="125"/>
      <c r="N1187" s="125"/>
      <c r="O1187" s="125"/>
      <c r="P1187" s="125"/>
      <c r="Q1187" s="125"/>
      <c r="R1187" s="125"/>
      <c r="S1187" s="125"/>
      <c r="T1187" s="125"/>
      <c r="U1187" s="125"/>
    </row>
    <row r="1188" spans="1:21" x14ac:dyDescent="0.25">
      <c r="A1188" s="75"/>
      <c r="B1188" s="125"/>
      <c r="C1188" s="125"/>
      <c r="D1188" s="125"/>
      <c r="E1188" s="125"/>
      <c r="F1188" s="125"/>
      <c r="G1188" s="125"/>
      <c r="H1188" s="125"/>
      <c r="I1188" s="125"/>
      <c r="J1188" s="125"/>
      <c r="K1188" s="125"/>
      <c r="L1188" s="125"/>
      <c r="M1188" s="125"/>
      <c r="N1188" s="125"/>
      <c r="O1188" s="125"/>
      <c r="P1188" s="125"/>
      <c r="Q1188" s="125"/>
      <c r="R1188" s="125"/>
      <c r="S1188" s="125"/>
      <c r="T1188" s="125"/>
      <c r="U1188" s="125"/>
    </row>
    <row r="1189" spans="1:21" x14ac:dyDescent="0.25">
      <c r="A1189" s="75"/>
      <c r="B1189" s="125"/>
      <c r="C1189" s="125"/>
      <c r="D1189" s="125"/>
      <c r="E1189" s="125"/>
      <c r="F1189" s="125"/>
      <c r="G1189" s="125"/>
      <c r="H1189" s="125"/>
      <c r="I1189" s="125"/>
      <c r="J1189" s="125"/>
      <c r="K1189" s="125"/>
      <c r="L1189" s="125"/>
      <c r="M1189" s="125"/>
      <c r="N1189" s="125"/>
      <c r="O1189" s="125"/>
      <c r="P1189" s="125"/>
      <c r="Q1189" s="125"/>
      <c r="R1189" s="125"/>
      <c r="S1189" s="125"/>
      <c r="T1189" s="125"/>
      <c r="U1189" s="125"/>
    </row>
    <row r="1190" spans="1:21" x14ac:dyDescent="0.25">
      <c r="A1190" s="75"/>
      <c r="B1190" s="125"/>
      <c r="C1190" s="125"/>
      <c r="D1190" s="125"/>
      <c r="E1190" s="125"/>
      <c r="F1190" s="125"/>
      <c r="G1190" s="125"/>
      <c r="H1190" s="125"/>
      <c r="I1190" s="125"/>
      <c r="J1190" s="125"/>
      <c r="K1190" s="125"/>
      <c r="L1190" s="125"/>
      <c r="M1190" s="125"/>
      <c r="N1190" s="125"/>
      <c r="O1190" s="125"/>
      <c r="P1190" s="125"/>
      <c r="Q1190" s="125"/>
      <c r="R1190" s="125"/>
      <c r="S1190" s="125"/>
      <c r="T1190" s="125"/>
      <c r="U1190" s="125"/>
    </row>
    <row r="1191" spans="1:21" x14ac:dyDescent="0.25">
      <c r="A1191" s="75"/>
      <c r="B1191" s="125"/>
      <c r="C1191" s="125"/>
      <c r="D1191" s="125"/>
      <c r="E1191" s="125"/>
      <c r="F1191" s="125"/>
      <c r="G1191" s="125"/>
      <c r="H1191" s="125"/>
      <c r="I1191" s="125"/>
      <c r="J1191" s="125"/>
      <c r="K1191" s="125"/>
      <c r="L1191" s="125"/>
      <c r="M1191" s="125"/>
      <c r="N1191" s="125"/>
      <c r="O1191" s="125"/>
      <c r="P1191" s="125"/>
      <c r="Q1191" s="125"/>
      <c r="R1191" s="125"/>
      <c r="S1191" s="125"/>
      <c r="T1191" s="125"/>
      <c r="U1191" s="125"/>
    </row>
    <row r="1192" spans="1:21" x14ac:dyDescent="0.25">
      <c r="A1192" s="75"/>
      <c r="B1192" s="125"/>
      <c r="C1192" s="125"/>
      <c r="D1192" s="125"/>
      <c r="E1192" s="125"/>
      <c r="F1192" s="125"/>
      <c r="G1192" s="125"/>
      <c r="H1192" s="125"/>
      <c r="I1192" s="125"/>
      <c r="J1192" s="125"/>
      <c r="K1192" s="125"/>
      <c r="L1192" s="125"/>
      <c r="M1192" s="125"/>
      <c r="N1192" s="125"/>
      <c r="O1192" s="125"/>
      <c r="P1192" s="125"/>
      <c r="Q1192" s="125"/>
      <c r="R1192" s="125"/>
      <c r="S1192" s="125"/>
      <c r="T1192" s="125"/>
      <c r="U1192" s="125"/>
    </row>
    <row r="1193" spans="1:21" x14ac:dyDescent="0.25">
      <c r="A1193" s="75"/>
      <c r="B1193" s="125"/>
      <c r="C1193" s="125"/>
      <c r="D1193" s="125"/>
      <c r="E1193" s="125"/>
      <c r="F1193" s="125"/>
      <c r="G1193" s="125"/>
      <c r="H1193" s="125"/>
      <c r="I1193" s="125"/>
      <c r="J1193" s="125"/>
      <c r="K1193" s="125"/>
      <c r="L1193" s="125"/>
      <c r="M1193" s="125"/>
      <c r="N1193" s="125"/>
      <c r="O1193" s="125"/>
      <c r="P1193" s="125"/>
      <c r="Q1193" s="125"/>
      <c r="R1193" s="125"/>
      <c r="S1193" s="125"/>
      <c r="T1193" s="125"/>
      <c r="U1193" s="125"/>
    </row>
    <row r="1194" spans="1:21" x14ac:dyDescent="0.25">
      <c r="A1194" s="75"/>
      <c r="B1194" s="125"/>
      <c r="C1194" s="125"/>
      <c r="D1194" s="125"/>
      <c r="E1194" s="125"/>
      <c r="F1194" s="125"/>
      <c r="G1194" s="125"/>
      <c r="H1194" s="125"/>
      <c r="I1194" s="125"/>
      <c r="J1194" s="125"/>
      <c r="K1194" s="125"/>
      <c r="L1194" s="125"/>
      <c r="M1194" s="125"/>
      <c r="N1194" s="125"/>
      <c r="O1194" s="125"/>
      <c r="P1194" s="125"/>
      <c r="Q1194" s="125"/>
      <c r="R1194" s="125"/>
      <c r="S1194" s="125"/>
      <c r="T1194" s="125"/>
      <c r="U1194" s="125"/>
    </row>
    <row r="1195" spans="1:21" x14ac:dyDescent="0.25">
      <c r="A1195" s="75"/>
      <c r="B1195" s="125"/>
      <c r="C1195" s="125"/>
      <c r="D1195" s="125"/>
      <c r="E1195" s="125"/>
      <c r="F1195" s="125"/>
      <c r="G1195" s="125"/>
      <c r="H1195" s="125"/>
      <c r="I1195" s="125"/>
      <c r="J1195" s="125"/>
      <c r="K1195" s="125"/>
      <c r="L1195" s="125"/>
      <c r="M1195" s="125"/>
      <c r="N1195" s="125"/>
      <c r="O1195" s="125"/>
      <c r="P1195" s="125"/>
      <c r="Q1195" s="125"/>
      <c r="R1195" s="125"/>
      <c r="S1195" s="125"/>
      <c r="T1195" s="125"/>
      <c r="U1195" s="125"/>
    </row>
    <row r="1196" spans="1:21" x14ac:dyDescent="0.25">
      <c r="A1196" s="75"/>
      <c r="B1196" s="125"/>
      <c r="C1196" s="125"/>
      <c r="D1196" s="125"/>
      <c r="E1196" s="125"/>
      <c r="F1196" s="125"/>
      <c r="G1196" s="125"/>
      <c r="H1196" s="125"/>
      <c r="I1196" s="125"/>
      <c r="J1196" s="125"/>
      <c r="K1196" s="125"/>
      <c r="L1196" s="125"/>
      <c r="M1196" s="125"/>
      <c r="N1196" s="125"/>
      <c r="O1196" s="125"/>
      <c r="P1196" s="125"/>
      <c r="Q1196" s="125"/>
      <c r="R1196" s="125"/>
      <c r="S1196" s="125"/>
      <c r="T1196" s="125"/>
      <c r="U1196" s="125"/>
    </row>
    <row r="1197" spans="1:21" x14ac:dyDescent="0.25">
      <c r="A1197" s="75"/>
      <c r="B1197" s="125"/>
      <c r="C1197" s="125"/>
      <c r="D1197" s="125"/>
      <c r="E1197" s="125"/>
      <c r="F1197" s="125"/>
      <c r="G1197" s="125"/>
      <c r="H1197" s="125"/>
      <c r="I1197" s="125"/>
      <c r="J1197" s="125"/>
      <c r="K1197" s="125"/>
      <c r="L1197" s="125"/>
      <c r="M1197" s="125"/>
      <c r="N1197" s="125"/>
      <c r="O1197" s="125"/>
      <c r="P1197" s="125"/>
      <c r="Q1197" s="125"/>
      <c r="R1197" s="125"/>
      <c r="S1197" s="125"/>
      <c r="T1197" s="125"/>
      <c r="U1197" s="125"/>
    </row>
    <row r="1198" spans="1:21" x14ac:dyDescent="0.25">
      <c r="A1198" s="75"/>
      <c r="B1198" s="125"/>
      <c r="C1198" s="125"/>
      <c r="D1198" s="125"/>
      <c r="E1198" s="125"/>
      <c r="F1198" s="125"/>
      <c r="G1198" s="125"/>
      <c r="H1198" s="125"/>
      <c r="I1198" s="125"/>
      <c r="J1198" s="125"/>
      <c r="K1198" s="125"/>
      <c r="L1198" s="125"/>
      <c r="M1198" s="125"/>
      <c r="N1198" s="125"/>
      <c r="O1198" s="125"/>
      <c r="P1198" s="125"/>
      <c r="Q1198" s="125"/>
      <c r="R1198" s="125"/>
      <c r="S1198" s="125"/>
      <c r="T1198" s="125"/>
      <c r="U1198" s="125"/>
    </row>
    <row r="1199" spans="1:21" x14ac:dyDescent="0.25">
      <c r="A1199" s="75"/>
      <c r="B1199" s="125"/>
      <c r="C1199" s="125"/>
      <c r="D1199" s="125"/>
      <c r="E1199" s="125"/>
      <c r="F1199" s="125"/>
      <c r="G1199" s="125"/>
      <c r="H1199" s="125"/>
      <c r="I1199" s="125"/>
      <c r="J1199" s="125"/>
      <c r="K1199" s="125"/>
      <c r="L1199" s="125"/>
      <c r="M1199" s="125"/>
      <c r="N1199" s="125"/>
      <c r="O1199" s="125"/>
      <c r="P1199" s="125"/>
      <c r="Q1199" s="125"/>
      <c r="R1199" s="125"/>
      <c r="S1199" s="125"/>
      <c r="T1199" s="125"/>
      <c r="U1199" s="125"/>
    </row>
    <row r="1200" spans="1:21" x14ac:dyDescent="0.25">
      <c r="A1200" s="75"/>
      <c r="B1200" s="125"/>
      <c r="C1200" s="125"/>
      <c r="D1200" s="125"/>
      <c r="E1200" s="125"/>
      <c r="F1200" s="125"/>
      <c r="G1200" s="125"/>
      <c r="H1200" s="125"/>
      <c r="I1200" s="125"/>
      <c r="J1200" s="125"/>
      <c r="K1200" s="125"/>
      <c r="L1200" s="125"/>
      <c r="M1200" s="125"/>
      <c r="N1200" s="125"/>
      <c r="O1200" s="125"/>
      <c r="P1200" s="125"/>
      <c r="Q1200" s="125"/>
      <c r="R1200" s="125"/>
      <c r="S1200" s="125"/>
      <c r="T1200" s="125"/>
      <c r="U1200" s="125"/>
    </row>
    <row r="1201" spans="1:21" x14ac:dyDescent="0.25">
      <c r="A1201" s="75"/>
      <c r="B1201" s="125"/>
      <c r="C1201" s="125"/>
      <c r="D1201" s="125"/>
      <c r="E1201" s="125"/>
      <c r="F1201" s="125"/>
      <c r="G1201" s="125"/>
      <c r="H1201" s="125"/>
      <c r="I1201" s="125"/>
      <c r="J1201" s="125"/>
      <c r="K1201" s="125"/>
      <c r="L1201" s="125"/>
      <c r="M1201" s="125"/>
      <c r="N1201" s="125"/>
      <c r="O1201" s="125"/>
      <c r="P1201" s="125"/>
      <c r="Q1201" s="125"/>
      <c r="R1201" s="125"/>
      <c r="S1201" s="125"/>
      <c r="T1201" s="125"/>
      <c r="U1201" s="125"/>
    </row>
    <row r="1202" spans="1:21" x14ac:dyDescent="0.25">
      <c r="A1202" s="75"/>
      <c r="B1202" s="125"/>
      <c r="C1202" s="125"/>
      <c r="D1202" s="125"/>
      <c r="E1202" s="125"/>
      <c r="F1202" s="125"/>
      <c r="G1202" s="125"/>
      <c r="H1202" s="125"/>
      <c r="I1202" s="125"/>
      <c r="J1202" s="125"/>
      <c r="K1202" s="125"/>
      <c r="L1202" s="125"/>
      <c r="M1202" s="125"/>
      <c r="N1202" s="125"/>
      <c r="O1202" s="125"/>
      <c r="P1202" s="125"/>
      <c r="Q1202" s="125"/>
      <c r="R1202" s="125"/>
      <c r="S1202" s="125"/>
      <c r="T1202" s="125"/>
      <c r="U1202" s="125"/>
    </row>
    <row r="1203" spans="1:21" x14ac:dyDescent="0.25">
      <c r="A1203" s="75"/>
      <c r="B1203" s="125"/>
      <c r="C1203" s="125"/>
      <c r="D1203" s="125"/>
      <c r="E1203" s="125"/>
      <c r="F1203" s="125"/>
      <c r="G1203" s="125"/>
      <c r="H1203" s="125"/>
      <c r="I1203" s="125"/>
      <c r="J1203" s="125"/>
      <c r="K1203" s="125"/>
      <c r="L1203" s="125"/>
      <c r="M1203" s="125"/>
      <c r="N1203" s="125"/>
      <c r="O1203" s="125"/>
      <c r="P1203" s="125"/>
      <c r="Q1203" s="125"/>
      <c r="R1203" s="125"/>
      <c r="S1203" s="125"/>
      <c r="T1203" s="125"/>
      <c r="U1203" s="125"/>
    </row>
    <row r="1204" spans="1:21" x14ac:dyDescent="0.25">
      <c r="A1204" s="75"/>
      <c r="B1204" s="125"/>
      <c r="C1204" s="125"/>
      <c r="D1204" s="125"/>
      <c r="E1204" s="125"/>
      <c r="F1204" s="125"/>
      <c r="G1204" s="125"/>
      <c r="H1204" s="125"/>
      <c r="I1204" s="125"/>
      <c r="J1204" s="125"/>
      <c r="K1204" s="125"/>
      <c r="L1204" s="125"/>
      <c r="M1204" s="125"/>
      <c r="N1204" s="125"/>
      <c r="O1204" s="125"/>
      <c r="P1204" s="125"/>
      <c r="Q1204" s="125"/>
      <c r="R1204" s="125"/>
      <c r="S1204" s="125"/>
      <c r="T1204" s="125"/>
      <c r="U1204" s="125"/>
    </row>
    <row r="1205" spans="1:21" x14ac:dyDescent="0.25">
      <c r="A1205" s="75"/>
      <c r="B1205" s="125"/>
      <c r="C1205" s="125"/>
      <c r="D1205" s="125"/>
      <c r="E1205" s="125"/>
      <c r="F1205" s="125"/>
      <c r="G1205" s="125"/>
      <c r="H1205" s="125"/>
      <c r="I1205" s="125"/>
      <c r="J1205" s="125"/>
      <c r="K1205" s="125"/>
      <c r="L1205" s="125"/>
      <c r="M1205" s="125"/>
      <c r="N1205" s="125"/>
      <c r="O1205" s="125"/>
      <c r="P1205" s="125"/>
      <c r="Q1205" s="125"/>
      <c r="R1205" s="125"/>
      <c r="S1205" s="125"/>
      <c r="T1205" s="125"/>
      <c r="U1205" s="125"/>
    </row>
    <row r="1206" spans="1:21" x14ac:dyDescent="0.25">
      <c r="A1206" s="75"/>
      <c r="B1206" s="125"/>
      <c r="C1206" s="125"/>
      <c r="D1206" s="125"/>
      <c r="E1206" s="125"/>
      <c r="F1206" s="125"/>
      <c r="G1206" s="125"/>
      <c r="H1206" s="125"/>
      <c r="I1206" s="125"/>
      <c r="J1206" s="125"/>
      <c r="K1206" s="125"/>
      <c r="L1206" s="125"/>
      <c r="M1206" s="125"/>
      <c r="N1206" s="125"/>
      <c r="O1206" s="125"/>
      <c r="P1206" s="125"/>
      <c r="Q1206" s="125"/>
      <c r="R1206" s="125"/>
      <c r="S1206" s="125"/>
      <c r="T1206" s="125"/>
      <c r="U1206" s="125"/>
    </row>
    <row r="1207" spans="1:21" x14ac:dyDescent="0.25">
      <c r="A1207" s="75"/>
      <c r="B1207" s="125"/>
      <c r="C1207" s="125"/>
      <c r="D1207" s="125"/>
      <c r="E1207" s="125"/>
      <c r="F1207" s="125"/>
      <c r="G1207" s="125"/>
      <c r="H1207" s="125"/>
      <c r="I1207" s="125"/>
      <c r="J1207" s="125"/>
      <c r="K1207" s="125"/>
      <c r="L1207" s="125"/>
      <c r="M1207" s="125"/>
      <c r="N1207" s="125"/>
      <c r="O1207" s="125"/>
      <c r="P1207" s="125"/>
      <c r="Q1207" s="125"/>
      <c r="R1207" s="125"/>
      <c r="S1207" s="125"/>
      <c r="T1207" s="125"/>
      <c r="U1207" s="125"/>
    </row>
    <row r="1208" spans="1:21" x14ac:dyDescent="0.25">
      <c r="A1208" s="75"/>
      <c r="B1208" s="125"/>
      <c r="C1208" s="125"/>
      <c r="D1208" s="125"/>
      <c r="E1208" s="125"/>
      <c r="F1208" s="125"/>
      <c r="G1208" s="125"/>
      <c r="H1208" s="125"/>
      <c r="I1208" s="125"/>
      <c r="J1208" s="125"/>
      <c r="K1208" s="125"/>
      <c r="L1208" s="125"/>
      <c r="M1208" s="125"/>
      <c r="N1208" s="125"/>
      <c r="O1208" s="125"/>
      <c r="P1208" s="125"/>
      <c r="Q1208" s="125"/>
      <c r="R1208" s="125"/>
      <c r="S1208" s="125"/>
      <c r="T1208" s="125"/>
      <c r="U1208" s="125"/>
    </row>
    <row r="1209" spans="1:21" x14ac:dyDescent="0.25">
      <c r="A1209" s="75"/>
      <c r="B1209" s="125"/>
      <c r="C1209" s="125"/>
      <c r="D1209" s="125"/>
      <c r="E1209" s="125"/>
      <c r="F1209" s="125"/>
      <c r="G1209" s="125"/>
      <c r="H1209" s="125"/>
      <c r="I1209" s="125"/>
      <c r="J1209" s="125"/>
      <c r="K1209" s="125"/>
      <c r="L1209" s="125"/>
      <c r="M1209" s="125"/>
      <c r="N1209" s="125"/>
      <c r="O1209" s="125"/>
      <c r="P1209" s="125"/>
      <c r="Q1209" s="125"/>
      <c r="R1209" s="125"/>
      <c r="S1209" s="125"/>
      <c r="T1209" s="125"/>
      <c r="U1209" s="125"/>
    </row>
    <row r="1210" spans="1:21" x14ac:dyDescent="0.25">
      <c r="A1210" s="75"/>
      <c r="B1210" s="125"/>
      <c r="C1210" s="125"/>
      <c r="D1210" s="125"/>
      <c r="E1210" s="125"/>
      <c r="F1210" s="125"/>
      <c r="G1210" s="125"/>
      <c r="H1210" s="125"/>
      <c r="I1210" s="125"/>
      <c r="J1210" s="125"/>
      <c r="K1210" s="125"/>
      <c r="L1210" s="125"/>
      <c r="M1210" s="125"/>
      <c r="N1210" s="125"/>
      <c r="O1210" s="125"/>
      <c r="P1210" s="125"/>
      <c r="Q1210" s="125"/>
      <c r="R1210" s="125"/>
      <c r="S1210" s="125"/>
      <c r="T1210" s="125"/>
      <c r="U1210" s="125"/>
    </row>
    <row r="1211" spans="1:21" x14ac:dyDescent="0.25">
      <c r="A1211" s="75"/>
      <c r="B1211" s="125"/>
      <c r="C1211" s="125"/>
      <c r="D1211" s="125"/>
      <c r="E1211" s="125"/>
      <c r="F1211" s="125"/>
      <c r="G1211" s="125"/>
      <c r="H1211" s="125"/>
      <c r="I1211" s="125"/>
      <c r="J1211" s="125"/>
      <c r="K1211" s="125"/>
      <c r="L1211" s="125"/>
      <c r="M1211" s="125"/>
      <c r="N1211" s="125"/>
      <c r="O1211" s="125"/>
      <c r="P1211" s="125"/>
      <c r="Q1211" s="125"/>
      <c r="R1211" s="125"/>
      <c r="S1211" s="125"/>
      <c r="T1211" s="125"/>
      <c r="U1211" s="125"/>
    </row>
    <row r="1212" spans="1:21" x14ac:dyDescent="0.25">
      <c r="A1212" s="75"/>
      <c r="B1212" s="125"/>
      <c r="C1212" s="125"/>
      <c r="D1212" s="125"/>
      <c r="E1212" s="125"/>
      <c r="F1212" s="125"/>
      <c r="G1212" s="125"/>
      <c r="H1212" s="125"/>
      <c r="I1212" s="125"/>
      <c r="J1212" s="125"/>
      <c r="K1212" s="125"/>
      <c r="L1212" s="125"/>
      <c r="M1212" s="125"/>
      <c r="N1212" s="125"/>
      <c r="O1212" s="125"/>
      <c r="P1212" s="125"/>
      <c r="Q1212" s="125"/>
      <c r="R1212" s="125"/>
      <c r="S1212" s="125"/>
      <c r="T1212" s="125"/>
      <c r="U1212" s="125"/>
    </row>
    <row r="1213" spans="1:21" x14ac:dyDescent="0.25">
      <c r="A1213" s="75"/>
      <c r="B1213" s="125"/>
      <c r="C1213" s="125"/>
      <c r="D1213" s="125"/>
      <c r="E1213" s="125"/>
      <c r="F1213" s="125"/>
      <c r="G1213" s="125"/>
      <c r="H1213" s="125"/>
      <c r="I1213" s="125"/>
      <c r="J1213" s="125"/>
      <c r="K1213" s="125"/>
      <c r="L1213" s="125"/>
      <c r="M1213" s="125"/>
      <c r="N1213" s="125"/>
      <c r="O1213" s="125"/>
      <c r="P1213" s="125"/>
      <c r="Q1213" s="125"/>
      <c r="R1213" s="125"/>
      <c r="S1213" s="125"/>
      <c r="T1213" s="125"/>
      <c r="U1213" s="125"/>
    </row>
    <row r="1214" spans="1:21" x14ac:dyDescent="0.25">
      <c r="A1214" s="75"/>
      <c r="B1214" s="125"/>
      <c r="C1214" s="125"/>
      <c r="D1214" s="125"/>
      <c r="E1214" s="125"/>
      <c r="F1214" s="125"/>
      <c r="G1214" s="125"/>
      <c r="H1214" s="125"/>
      <c r="I1214" s="125"/>
      <c r="J1214" s="125"/>
      <c r="K1214" s="125"/>
      <c r="L1214" s="125"/>
      <c r="M1214" s="125"/>
      <c r="N1214" s="125"/>
      <c r="O1214" s="125"/>
      <c r="P1214" s="125"/>
      <c r="Q1214" s="125"/>
      <c r="R1214" s="125"/>
      <c r="S1214" s="125"/>
      <c r="T1214" s="125"/>
      <c r="U1214" s="125"/>
    </row>
    <row r="1215" spans="1:21" x14ac:dyDescent="0.25">
      <c r="A1215" s="75"/>
      <c r="B1215" s="125"/>
      <c r="C1215" s="125"/>
      <c r="D1215" s="125"/>
      <c r="E1215" s="125"/>
      <c r="F1215" s="125"/>
      <c r="G1215" s="125"/>
      <c r="H1215" s="125"/>
      <c r="I1215" s="125"/>
      <c r="J1215" s="125"/>
      <c r="K1215" s="125"/>
      <c r="L1215" s="125"/>
      <c r="M1215" s="125"/>
      <c r="N1215" s="125"/>
      <c r="O1215" s="125"/>
      <c r="P1215" s="125"/>
      <c r="Q1215" s="125"/>
      <c r="R1215" s="125"/>
      <c r="S1215" s="125"/>
      <c r="T1215" s="125"/>
      <c r="U1215" s="125"/>
    </row>
    <row r="1216" spans="1:21" x14ac:dyDescent="0.25">
      <c r="A1216" s="75"/>
      <c r="B1216" s="125"/>
      <c r="C1216" s="125"/>
      <c r="D1216" s="125"/>
      <c r="E1216" s="125"/>
      <c r="F1216" s="125"/>
      <c r="G1216" s="125"/>
      <c r="H1216" s="125"/>
      <c r="I1216" s="125"/>
      <c r="J1216" s="125"/>
      <c r="K1216" s="125"/>
      <c r="L1216" s="125"/>
      <c r="M1216" s="125"/>
      <c r="N1216" s="125"/>
      <c r="O1216" s="125"/>
      <c r="P1216" s="125"/>
      <c r="Q1216" s="125"/>
      <c r="R1216" s="125"/>
      <c r="S1216" s="125"/>
      <c r="T1216" s="125"/>
      <c r="U1216" s="125"/>
    </row>
    <row r="1217" spans="1:21" x14ac:dyDescent="0.25">
      <c r="A1217" s="75"/>
      <c r="B1217" s="125"/>
      <c r="C1217" s="125"/>
      <c r="D1217" s="125"/>
      <c r="E1217" s="125"/>
      <c r="F1217" s="125"/>
      <c r="G1217" s="125"/>
      <c r="H1217" s="125"/>
      <c r="I1217" s="125"/>
      <c r="J1217" s="125"/>
      <c r="K1217" s="125"/>
      <c r="L1217" s="125"/>
      <c r="M1217" s="125"/>
      <c r="N1217" s="125"/>
      <c r="O1217" s="125"/>
      <c r="P1217" s="125"/>
      <c r="Q1217" s="125"/>
      <c r="R1217" s="125"/>
      <c r="S1217" s="125"/>
      <c r="T1217" s="125"/>
      <c r="U1217" s="125"/>
    </row>
    <row r="1218" spans="1:21" x14ac:dyDescent="0.25">
      <c r="A1218" s="75"/>
      <c r="B1218" s="125"/>
      <c r="C1218" s="125"/>
      <c r="D1218" s="125"/>
      <c r="E1218" s="125"/>
      <c r="F1218" s="125"/>
      <c r="G1218" s="125"/>
      <c r="H1218" s="125"/>
      <c r="I1218" s="125"/>
      <c r="J1218" s="125"/>
      <c r="K1218" s="125"/>
      <c r="L1218" s="125"/>
      <c r="M1218" s="125"/>
      <c r="N1218" s="125"/>
      <c r="O1218" s="125"/>
      <c r="P1218" s="125"/>
      <c r="Q1218" s="125"/>
      <c r="R1218" s="125"/>
      <c r="S1218" s="125"/>
      <c r="T1218" s="125"/>
      <c r="U1218" s="125"/>
    </row>
    <row r="1219" spans="1:21" x14ac:dyDescent="0.25">
      <c r="A1219" s="75"/>
      <c r="B1219" s="125"/>
      <c r="C1219" s="125"/>
      <c r="D1219" s="125"/>
      <c r="E1219" s="125"/>
      <c r="F1219" s="125"/>
      <c r="G1219" s="125"/>
      <c r="H1219" s="125"/>
      <c r="I1219" s="125"/>
      <c r="J1219" s="125"/>
      <c r="K1219" s="125"/>
      <c r="L1219" s="125"/>
      <c r="M1219" s="125"/>
      <c r="N1219" s="125"/>
      <c r="O1219" s="125"/>
      <c r="P1219" s="125"/>
      <c r="Q1219" s="125"/>
      <c r="R1219" s="125"/>
      <c r="S1219" s="125"/>
      <c r="T1219" s="125"/>
      <c r="U1219" s="125"/>
    </row>
    <row r="1220" spans="1:21" x14ac:dyDescent="0.25">
      <c r="A1220" s="75"/>
      <c r="B1220" s="125"/>
      <c r="C1220" s="125"/>
      <c r="D1220" s="125"/>
      <c r="E1220" s="125"/>
      <c r="F1220" s="125"/>
      <c r="G1220" s="125"/>
      <c r="H1220" s="125"/>
      <c r="I1220" s="125"/>
      <c r="J1220" s="125"/>
      <c r="K1220" s="125"/>
      <c r="L1220" s="125"/>
      <c r="M1220" s="125"/>
      <c r="N1220" s="125"/>
      <c r="O1220" s="125"/>
      <c r="P1220" s="125"/>
      <c r="Q1220" s="125"/>
      <c r="R1220" s="125"/>
      <c r="S1220" s="125"/>
      <c r="T1220" s="125"/>
      <c r="U1220" s="125"/>
    </row>
    <row r="1221" spans="1:21" x14ac:dyDescent="0.25">
      <c r="A1221" s="75"/>
      <c r="B1221" s="125"/>
      <c r="C1221" s="125"/>
      <c r="D1221" s="125"/>
      <c r="E1221" s="125"/>
      <c r="F1221" s="125"/>
      <c r="G1221" s="125"/>
      <c r="H1221" s="125"/>
      <c r="I1221" s="125"/>
      <c r="J1221" s="125"/>
      <c r="K1221" s="125"/>
      <c r="L1221" s="125"/>
      <c r="M1221" s="125"/>
      <c r="N1221" s="125"/>
      <c r="O1221" s="125"/>
      <c r="P1221" s="125"/>
      <c r="Q1221" s="125"/>
      <c r="R1221" s="125"/>
      <c r="S1221" s="125"/>
      <c r="T1221" s="125"/>
      <c r="U1221" s="125"/>
    </row>
    <row r="1222" spans="1:21" x14ac:dyDescent="0.25">
      <c r="A1222" s="75"/>
      <c r="B1222" s="125"/>
      <c r="C1222" s="125"/>
      <c r="D1222" s="125"/>
      <c r="E1222" s="125"/>
      <c r="F1222" s="125"/>
      <c r="G1222" s="125"/>
      <c r="H1222" s="125"/>
      <c r="I1222" s="125"/>
      <c r="J1222" s="125"/>
      <c r="K1222" s="125"/>
      <c r="L1222" s="125"/>
      <c r="M1222" s="125"/>
      <c r="N1222" s="125"/>
      <c r="O1222" s="125"/>
      <c r="P1222" s="125"/>
      <c r="Q1222" s="125"/>
      <c r="R1222" s="125"/>
      <c r="S1222" s="125"/>
      <c r="T1222" s="125"/>
      <c r="U1222" s="125"/>
    </row>
    <row r="1223" spans="1:21" x14ac:dyDescent="0.25">
      <c r="A1223" s="75"/>
      <c r="B1223" s="125"/>
      <c r="C1223" s="125"/>
      <c r="D1223" s="125"/>
      <c r="E1223" s="125"/>
      <c r="F1223" s="125"/>
      <c r="G1223" s="125"/>
      <c r="H1223" s="125"/>
      <c r="I1223" s="125"/>
      <c r="J1223" s="125"/>
      <c r="K1223" s="125"/>
      <c r="L1223" s="125"/>
      <c r="M1223" s="125"/>
      <c r="N1223" s="125"/>
      <c r="O1223" s="125"/>
      <c r="P1223" s="125"/>
      <c r="Q1223" s="125"/>
      <c r="R1223" s="125"/>
      <c r="S1223" s="125"/>
      <c r="T1223" s="125"/>
      <c r="U1223" s="125"/>
    </row>
    <row r="1224" spans="1:21" x14ac:dyDescent="0.25">
      <c r="A1224" s="75"/>
      <c r="B1224" s="125"/>
      <c r="C1224" s="125"/>
      <c r="D1224" s="125"/>
      <c r="E1224" s="125"/>
      <c r="F1224" s="125"/>
      <c r="G1224" s="125"/>
      <c r="H1224" s="125"/>
      <c r="I1224" s="125"/>
      <c r="J1224" s="125"/>
      <c r="K1224" s="125"/>
      <c r="L1224" s="125"/>
      <c r="M1224" s="125"/>
      <c r="N1224" s="125"/>
      <c r="O1224" s="125"/>
      <c r="P1224" s="125"/>
      <c r="Q1224" s="125"/>
      <c r="R1224" s="125"/>
      <c r="S1224" s="125"/>
      <c r="T1224" s="125"/>
      <c r="U1224" s="125"/>
    </row>
    <row r="1225" spans="1:21" x14ac:dyDescent="0.25">
      <c r="A1225" s="75"/>
      <c r="B1225" s="125"/>
      <c r="C1225" s="125"/>
      <c r="D1225" s="125"/>
      <c r="E1225" s="125"/>
      <c r="F1225" s="125"/>
      <c r="G1225" s="125"/>
      <c r="H1225" s="125"/>
      <c r="I1225" s="125"/>
      <c r="J1225" s="125"/>
      <c r="K1225" s="125"/>
      <c r="L1225" s="125"/>
      <c r="M1225" s="125"/>
      <c r="N1225" s="125"/>
      <c r="O1225" s="125"/>
      <c r="P1225" s="125"/>
      <c r="Q1225" s="125"/>
      <c r="R1225" s="125"/>
      <c r="S1225" s="125"/>
      <c r="T1225" s="125"/>
      <c r="U1225" s="125"/>
    </row>
    <row r="1226" spans="1:21" x14ac:dyDescent="0.25">
      <c r="A1226" s="75"/>
      <c r="B1226" s="125"/>
      <c r="C1226" s="125"/>
      <c r="D1226" s="125"/>
      <c r="E1226" s="125"/>
      <c r="F1226" s="125"/>
      <c r="G1226" s="125"/>
      <c r="H1226" s="125"/>
      <c r="I1226" s="125"/>
      <c r="J1226" s="125"/>
      <c r="K1226" s="125"/>
      <c r="L1226" s="125"/>
      <c r="M1226" s="125"/>
      <c r="N1226" s="125"/>
      <c r="O1226" s="125"/>
      <c r="P1226" s="125"/>
      <c r="Q1226" s="125"/>
      <c r="R1226" s="125"/>
      <c r="S1226" s="125"/>
      <c r="T1226" s="125"/>
      <c r="U1226" s="125"/>
    </row>
    <row r="1227" spans="1:21" x14ac:dyDescent="0.25">
      <c r="A1227" s="75"/>
      <c r="B1227" s="125"/>
      <c r="C1227" s="125"/>
      <c r="D1227" s="125"/>
      <c r="E1227" s="125"/>
      <c r="F1227" s="125"/>
      <c r="G1227" s="125"/>
      <c r="H1227" s="125"/>
      <c r="I1227" s="125"/>
      <c r="J1227" s="125"/>
      <c r="K1227" s="125"/>
      <c r="L1227" s="125"/>
      <c r="M1227" s="125"/>
      <c r="N1227" s="125"/>
      <c r="O1227" s="125"/>
      <c r="P1227" s="125"/>
      <c r="Q1227" s="125"/>
      <c r="R1227" s="125"/>
      <c r="S1227" s="125"/>
      <c r="T1227" s="125"/>
      <c r="U1227" s="125"/>
    </row>
    <row r="1228" spans="1:21" x14ac:dyDescent="0.25">
      <c r="A1228" s="75"/>
      <c r="B1228" s="125"/>
      <c r="C1228" s="125"/>
      <c r="D1228" s="125"/>
      <c r="E1228" s="125"/>
      <c r="F1228" s="125"/>
      <c r="G1228" s="125"/>
      <c r="H1228" s="125"/>
      <c r="I1228" s="125"/>
      <c r="J1228" s="125"/>
      <c r="K1228" s="125"/>
      <c r="L1228" s="125"/>
      <c r="M1228" s="125"/>
      <c r="N1228" s="125"/>
      <c r="O1228" s="125"/>
      <c r="P1228" s="125"/>
      <c r="Q1228" s="125"/>
      <c r="R1228" s="125"/>
      <c r="S1228" s="125"/>
      <c r="T1228" s="125"/>
      <c r="U1228" s="125"/>
    </row>
    <row r="1229" spans="1:21" x14ac:dyDescent="0.25">
      <c r="A1229" s="75"/>
      <c r="B1229" s="125"/>
      <c r="C1229" s="125"/>
      <c r="D1229" s="125"/>
      <c r="E1229" s="125"/>
      <c r="F1229" s="125"/>
      <c r="G1229" s="125"/>
      <c r="H1229" s="125"/>
      <c r="I1229" s="125"/>
      <c r="J1229" s="125"/>
      <c r="K1229" s="125"/>
      <c r="L1229" s="125"/>
      <c r="M1229" s="125"/>
      <c r="N1229" s="125"/>
      <c r="O1229" s="125"/>
      <c r="P1229" s="125"/>
      <c r="Q1229" s="125"/>
      <c r="R1229" s="125"/>
      <c r="S1229" s="125"/>
      <c r="T1229" s="125"/>
      <c r="U1229" s="125"/>
    </row>
    <row r="1230" spans="1:21" x14ac:dyDescent="0.25">
      <c r="A1230" s="75"/>
      <c r="B1230" s="125"/>
      <c r="C1230" s="125"/>
      <c r="D1230" s="125"/>
      <c r="E1230" s="125"/>
      <c r="F1230" s="125"/>
      <c r="G1230" s="125"/>
      <c r="H1230" s="125"/>
      <c r="I1230" s="125"/>
      <c r="J1230" s="125"/>
      <c r="K1230" s="125"/>
      <c r="L1230" s="125"/>
      <c r="M1230" s="125"/>
      <c r="N1230" s="125"/>
      <c r="O1230" s="125"/>
      <c r="P1230" s="125"/>
      <c r="Q1230" s="125"/>
      <c r="R1230" s="125"/>
      <c r="S1230" s="125"/>
      <c r="T1230" s="125"/>
      <c r="U1230" s="125"/>
    </row>
    <row r="1231" spans="1:21" x14ac:dyDescent="0.25">
      <c r="A1231" s="75"/>
      <c r="B1231" s="125"/>
      <c r="C1231" s="125"/>
      <c r="D1231" s="125"/>
      <c r="E1231" s="125"/>
      <c r="F1231" s="125"/>
      <c r="G1231" s="125"/>
      <c r="H1231" s="125"/>
      <c r="I1231" s="125"/>
      <c r="J1231" s="125"/>
      <c r="K1231" s="125"/>
      <c r="L1231" s="125"/>
      <c r="M1231" s="125"/>
      <c r="N1231" s="125"/>
      <c r="O1231" s="125"/>
      <c r="P1231" s="125"/>
      <c r="Q1231" s="125"/>
      <c r="R1231" s="125"/>
      <c r="S1231" s="125"/>
      <c r="T1231" s="125"/>
      <c r="U1231" s="125"/>
    </row>
    <row r="1232" spans="1:21" x14ac:dyDescent="0.25">
      <c r="A1232" s="75"/>
      <c r="B1232" s="125"/>
      <c r="C1232" s="125"/>
      <c r="D1232" s="125"/>
      <c r="E1232" s="125"/>
      <c r="F1232" s="125"/>
      <c r="G1232" s="125"/>
      <c r="H1232" s="125"/>
      <c r="I1232" s="125"/>
      <c r="J1232" s="125"/>
      <c r="K1232" s="125"/>
      <c r="L1232" s="125"/>
      <c r="M1232" s="125"/>
      <c r="N1232" s="125"/>
      <c r="O1232" s="125"/>
      <c r="P1232" s="125"/>
      <c r="Q1232" s="125"/>
      <c r="R1232" s="125"/>
      <c r="S1232" s="125"/>
      <c r="T1232" s="125"/>
      <c r="U1232" s="125"/>
    </row>
    <row r="1233" spans="1:21" x14ac:dyDescent="0.25">
      <c r="A1233" s="75"/>
      <c r="B1233" s="125"/>
      <c r="C1233" s="125"/>
      <c r="D1233" s="125"/>
      <c r="E1233" s="125"/>
      <c r="F1233" s="125"/>
      <c r="G1233" s="125"/>
      <c r="H1233" s="125"/>
      <c r="I1233" s="125"/>
      <c r="J1233" s="125"/>
      <c r="K1233" s="125"/>
      <c r="L1233" s="125"/>
      <c r="M1233" s="125"/>
      <c r="N1233" s="125"/>
      <c r="O1233" s="125"/>
      <c r="P1233" s="125"/>
      <c r="Q1233" s="125"/>
      <c r="R1233" s="125"/>
      <c r="S1233" s="125"/>
      <c r="T1233" s="125"/>
      <c r="U1233" s="125"/>
    </row>
    <row r="1234" spans="1:21" x14ac:dyDescent="0.25">
      <c r="A1234" s="75"/>
      <c r="B1234" s="125"/>
      <c r="C1234" s="125"/>
      <c r="D1234" s="125"/>
      <c r="E1234" s="125"/>
      <c r="F1234" s="125"/>
      <c r="G1234" s="125"/>
      <c r="H1234" s="125"/>
      <c r="I1234" s="125"/>
      <c r="J1234" s="125"/>
      <c r="K1234" s="125"/>
      <c r="L1234" s="125"/>
      <c r="M1234" s="125"/>
      <c r="N1234" s="125"/>
      <c r="O1234" s="125"/>
      <c r="P1234" s="125"/>
      <c r="Q1234" s="125"/>
      <c r="R1234" s="125"/>
      <c r="S1234" s="125"/>
      <c r="T1234" s="125"/>
      <c r="U1234" s="125"/>
    </row>
    <row r="1235" spans="1:21" x14ac:dyDescent="0.25">
      <c r="A1235" s="75"/>
      <c r="B1235" s="125"/>
      <c r="C1235" s="125"/>
      <c r="D1235" s="125"/>
      <c r="E1235" s="125"/>
      <c r="F1235" s="125"/>
      <c r="G1235" s="125"/>
      <c r="H1235" s="125"/>
      <c r="I1235" s="125"/>
      <c r="J1235" s="125"/>
      <c r="K1235" s="125"/>
      <c r="L1235" s="125"/>
      <c r="M1235" s="125"/>
      <c r="N1235" s="125"/>
      <c r="O1235" s="125"/>
      <c r="P1235" s="125"/>
      <c r="Q1235" s="125"/>
      <c r="R1235" s="125"/>
      <c r="S1235" s="125"/>
      <c r="T1235" s="125"/>
      <c r="U1235" s="125"/>
    </row>
    <row r="1236" spans="1:21" x14ac:dyDescent="0.25">
      <c r="A1236" s="75"/>
      <c r="B1236" s="125"/>
      <c r="C1236" s="125"/>
      <c r="D1236" s="125"/>
      <c r="E1236" s="125"/>
      <c r="F1236" s="125"/>
      <c r="G1236" s="125"/>
      <c r="H1236" s="125"/>
      <c r="I1236" s="125"/>
      <c r="J1236" s="125"/>
      <c r="K1236" s="125"/>
      <c r="L1236" s="125"/>
      <c r="M1236" s="125"/>
      <c r="N1236" s="125"/>
      <c r="O1236" s="125"/>
      <c r="P1236" s="125"/>
      <c r="Q1236" s="125"/>
      <c r="R1236" s="125"/>
      <c r="S1236" s="125"/>
      <c r="T1236" s="125"/>
      <c r="U1236" s="125"/>
    </row>
    <row r="1237" spans="1:21" x14ac:dyDescent="0.25">
      <c r="A1237" s="75"/>
      <c r="B1237" s="125"/>
      <c r="C1237" s="125"/>
      <c r="D1237" s="125"/>
      <c r="E1237" s="125"/>
      <c r="F1237" s="125"/>
      <c r="G1237" s="125"/>
      <c r="H1237" s="125"/>
      <c r="I1237" s="125"/>
      <c r="J1237" s="125"/>
      <c r="K1237" s="125"/>
      <c r="L1237" s="125"/>
      <c r="M1237" s="125"/>
      <c r="N1237" s="125"/>
      <c r="O1237" s="125"/>
      <c r="P1237" s="125"/>
      <c r="Q1237" s="125"/>
      <c r="R1237" s="125"/>
      <c r="S1237" s="125"/>
      <c r="T1237" s="125"/>
      <c r="U1237" s="125"/>
    </row>
    <row r="1238" spans="1:21" x14ac:dyDescent="0.25">
      <c r="A1238" s="75"/>
      <c r="B1238" s="125"/>
      <c r="C1238" s="125"/>
      <c r="D1238" s="125"/>
      <c r="E1238" s="125"/>
      <c r="F1238" s="125"/>
      <c r="G1238" s="125"/>
      <c r="H1238" s="125"/>
      <c r="I1238" s="125"/>
      <c r="J1238" s="125"/>
      <c r="K1238" s="125"/>
      <c r="L1238" s="125"/>
      <c r="M1238" s="125"/>
      <c r="N1238" s="125"/>
      <c r="O1238" s="125"/>
      <c r="P1238" s="125"/>
      <c r="Q1238" s="125"/>
      <c r="R1238" s="125"/>
      <c r="S1238" s="125"/>
      <c r="T1238" s="125"/>
      <c r="U1238" s="125"/>
    </row>
    <row r="1239" spans="1:21" x14ac:dyDescent="0.25">
      <c r="A1239" s="75"/>
      <c r="B1239" s="125"/>
      <c r="C1239" s="125"/>
      <c r="D1239" s="125"/>
      <c r="E1239" s="125"/>
      <c r="F1239" s="125"/>
      <c r="G1239" s="125"/>
      <c r="H1239" s="125"/>
      <c r="I1239" s="125"/>
      <c r="J1239" s="125"/>
      <c r="K1239" s="125"/>
      <c r="L1239" s="125"/>
      <c r="M1239" s="125"/>
      <c r="N1239" s="125"/>
      <c r="O1239" s="125"/>
      <c r="P1239" s="125"/>
      <c r="Q1239" s="125"/>
      <c r="R1239" s="125"/>
      <c r="S1239" s="125"/>
      <c r="T1239" s="125"/>
      <c r="U1239" s="125"/>
    </row>
    <row r="1240" spans="1:21" x14ac:dyDescent="0.25">
      <c r="A1240" s="75"/>
      <c r="B1240" s="125"/>
      <c r="C1240" s="125"/>
      <c r="D1240" s="125"/>
      <c r="E1240" s="125"/>
      <c r="F1240" s="125"/>
      <c r="G1240" s="125"/>
      <c r="H1240" s="125"/>
      <c r="I1240" s="125"/>
      <c r="J1240" s="125"/>
      <c r="K1240" s="125"/>
      <c r="L1240" s="125"/>
      <c r="M1240" s="125"/>
      <c r="N1240" s="125"/>
      <c r="O1240" s="125"/>
      <c r="P1240" s="125"/>
      <c r="Q1240" s="125"/>
      <c r="R1240" s="125"/>
      <c r="S1240" s="125"/>
      <c r="T1240" s="125"/>
      <c r="U1240" s="125"/>
    </row>
    <row r="1241" spans="1:21" x14ac:dyDescent="0.25">
      <c r="A1241" s="75"/>
      <c r="B1241" s="125"/>
      <c r="C1241" s="125"/>
      <c r="D1241" s="125"/>
      <c r="E1241" s="125"/>
      <c r="F1241" s="125"/>
      <c r="G1241" s="125"/>
      <c r="H1241" s="125"/>
      <c r="I1241" s="125"/>
      <c r="J1241" s="125"/>
      <c r="K1241" s="125"/>
      <c r="L1241" s="125"/>
      <c r="M1241" s="125"/>
      <c r="N1241" s="125"/>
      <c r="O1241" s="125"/>
      <c r="P1241" s="125"/>
      <c r="Q1241" s="125"/>
      <c r="R1241" s="125"/>
      <c r="S1241" s="125"/>
      <c r="T1241" s="125"/>
      <c r="U1241" s="125"/>
    </row>
    <row r="1242" spans="1:21" x14ac:dyDescent="0.25">
      <c r="A1242" s="75"/>
      <c r="B1242" s="125"/>
      <c r="C1242" s="125"/>
      <c r="D1242" s="125"/>
      <c r="E1242" s="125"/>
      <c r="F1242" s="125"/>
      <c r="G1242" s="125"/>
      <c r="H1242" s="125"/>
      <c r="I1242" s="125"/>
      <c r="J1242" s="125"/>
      <c r="K1242" s="125"/>
      <c r="L1242" s="125"/>
      <c r="M1242" s="125"/>
      <c r="N1242" s="125"/>
      <c r="O1242" s="125"/>
      <c r="P1242" s="125"/>
      <c r="Q1242" s="125"/>
      <c r="R1242" s="125"/>
      <c r="S1242" s="125"/>
      <c r="T1242" s="125"/>
      <c r="U1242" s="125"/>
    </row>
    <row r="1243" spans="1:21" x14ac:dyDescent="0.25">
      <c r="A1243" s="75"/>
      <c r="B1243" s="125"/>
      <c r="C1243" s="125"/>
      <c r="D1243" s="125"/>
      <c r="E1243" s="125"/>
      <c r="F1243" s="125"/>
      <c r="G1243" s="125"/>
      <c r="H1243" s="125"/>
      <c r="I1243" s="125"/>
      <c r="J1243" s="125"/>
      <c r="K1243" s="125"/>
      <c r="L1243" s="125"/>
      <c r="M1243" s="125"/>
      <c r="N1243" s="125"/>
      <c r="O1243" s="125"/>
      <c r="P1243" s="125"/>
      <c r="Q1243" s="125"/>
      <c r="R1243" s="125"/>
      <c r="S1243" s="125"/>
      <c r="T1243" s="125"/>
      <c r="U1243" s="125"/>
    </row>
    <row r="1244" spans="1:21" x14ac:dyDescent="0.25">
      <c r="A1244" s="75"/>
      <c r="B1244" s="125"/>
      <c r="C1244" s="125"/>
      <c r="D1244" s="125"/>
      <c r="E1244" s="125"/>
      <c r="F1244" s="125"/>
      <c r="G1244" s="125"/>
      <c r="H1244" s="125"/>
      <c r="I1244" s="125"/>
      <c r="J1244" s="125"/>
      <c r="K1244" s="125"/>
      <c r="L1244" s="125"/>
      <c r="M1244" s="125"/>
      <c r="N1244" s="125"/>
      <c r="O1244" s="125"/>
      <c r="P1244" s="125"/>
      <c r="Q1244" s="125"/>
      <c r="R1244" s="125"/>
      <c r="S1244" s="125"/>
      <c r="T1244" s="125"/>
      <c r="U1244" s="125"/>
    </row>
    <row r="1245" spans="1:21" x14ac:dyDescent="0.25">
      <c r="A1245" s="75"/>
      <c r="B1245" s="125"/>
      <c r="C1245" s="125"/>
      <c r="D1245" s="125"/>
      <c r="E1245" s="125"/>
      <c r="F1245" s="125"/>
      <c r="G1245" s="125"/>
      <c r="H1245" s="125"/>
      <c r="I1245" s="125"/>
      <c r="J1245" s="125"/>
      <c r="K1245" s="125"/>
      <c r="L1245" s="125"/>
      <c r="M1245" s="125"/>
      <c r="N1245" s="125"/>
      <c r="O1245" s="125"/>
      <c r="P1245" s="125"/>
      <c r="Q1245" s="125"/>
      <c r="R1245" s="125"/>
      <c r="S1245" s="125"/>
      <c r="T1245" s="125"/>
      <c r="U1245" s="125"/>
    </row>
    <row r="1246" spans="1:21" x14ac:dyDescent="0.25">
      <c r="A1246" s="75"/>
      <c r="B1246" s="125"/>
      <c r="C1246" s="125"/>
      <c r="D1246" s="125"/>
      <c r="E1246" s="125"/>
      <c r="F1246" s="125"/>
      <c r="G1246" s="125"/>
      <c r="H1246" s="125"/>
      <c r="I1246" s="125"/>
      <c r="J1246" s="125"/>
      <c r="K1246" s="125"/>
      <c r="L1246" s="125"/>
      <c r="M1246" s="125"/>
      <c r="N1246" s="125"/>
      <c r="O1246" s="125"/>
      <c r="P1246" s="125"/>
      <c r="Q1246" s="125"/>
      <c r="R1246" s="125"/>
      <c r="S1246" s="125"/>
      <c r="T1246" s="125"/>
      <c r="U1246" s="125"/>
    </row>
    <row r="1247" spans="1:21" x14ac:dyDescent="0.25">
      <c r="A1247" s="75"/>
      <c r="B1247" s="125"/>
      <c r="C1247" s="125"/>
      <c r="D1247" s="125"/>
      <c r="E1247" s="125"/>
      <c r="F1247" s="125"/>
      <c r="G1247" s="125"/>
      <c r="H1247" s="125"/>
      <c r="I1247" s="125"/>
      <c r="J1247" s="125"/>
      <c r="K1247" s="125"/>
      <c r="L1247" s="125"/>
      <c r="M1247" s="125"/>
      <c r="N1247" s="125"/>
      <c r="O1247" s="125"/>
      <c r="P1247" s="125"/>
      <c r="Q1247" s="125"/>
      <c r="R1247" s="125"/>
      <c r="S1247" s="125"/>
      <c r="T1247" s="125"/>
      <c r="U1247" s="125"/>
    </row>
    <row r="1248" spans="1:21" x14ac:dyDescent="0.25">
      <c r="A1248" s="75"/>
      <c r="B1248" s="125"/>
      <c r="C1248" s="125"/>
      <c r="D1248" s="125"/>
      <c r="E1248" s="125"/>
      <c r="F1248" s="125"/>
      <c r="G1248" s="125"/>
      <c r="H1248" s="125"/>
      <c r="I1248" s="125"/>
      <c r="J1248" s="125"/>
      <c r="K1248" s="125"/>
      <c r="L1248" s="125"/>
      <c r="M1248" s="125"/>
      <c r="N1248" s="125"/>
      <c r="O1248" s="125"/>
      <c r="P1248" s="125"/>
      <c r="Q1248" s="125"/>
      <c r="R1248" s="125"/>
      <c r="S1248" s="125"/>
      <c r="T1248" s="125"/>
      <c r="U1248" s="125"/>
    </row>
    <row r="1249" spans="1:21" x14ac:dyDescent="0.25">
      <c r="A1249" s="75"/>
      <c r="B1249" s="125"/>
      <c r="C1249" s="125"/>
      <c r="D1249" s="125"/>
      <c r="E1249" s="125"/>
      <c r="F1249" s="125"/>
      <c r="G1249" s="125"/>
      <c r="H1249" s="125"/>
      <c r="I1249" s="125"/>
      <c r="J1249" s="125"/>
      <c r="K1249" s="125"/>
      <c r="L1249" s="125"/>
      <c r="M1249" s="125"/>
      <c r="N1249" s="125"/>
      <c r="O1249" s="125"/>
      <c r="P1249" s="125"/>
      <c r="Q1249" s="125"/>
      <c r="R1249" s="125"/>
      <c r="S1249" s="125"/>
      <c r="T1249" s="125"/>
      <c r="U1249" s="125"/>
    </row>
    <row r="1250" spans="1:21" x14ac:dyDescent="0.25">
      <c r="A1250" s="75"/>
      <c r="B1250" s="125"/>
      <c r="C1250" s="125"/>
      <c r="D1250" s="125"/>
      <c r="E1250" s="125"/>
      <c r="F1250" s="125"/>
      <c r="G1250" s="125"/>
      <c r="H1250" s="125"/>
      <c r="I1250" s="125"/>
      <c r="J1250" s="125"/>
      <c r="K1250" s="125"/>
      <c r="L1250" s="125"/>
      <c r="M1250" s="125"/>
      <c r="N1250" s="125"/>
      <c r="O1250" s="125"/>
      <c r="P1250" s="125"/>
      <c r="Q1250" s="125"/>
      <c r="R1250" s="125"/>
      <c r="S1250" s="125"/>
      <c r="T1250" s="125"/>
      <c r="U1250" s="125"/>
    </row>
    <row r="1251" spans="1:21" x14ac:dyDescent="0.25">
      <c r="A1251" s="75"/>
      <c r="B1251" s="125"/>
      <c r="C1251" s="125"/>
      <c r="D1251" s="125"/>
      <c r="E1251" s="125"/>
      <c r="F1251" s="125"/>
      <c r="G1251" s="125"/>
      <c r="H1251" s="125"/>
      <c r="I1251" s="125"/>
      <c r="J1251" s="125"/>
      <c r="K1251" s="125"/>
      <c r="L1251" s="125"/>
      <c r="M1251" s="125"/>
      <c r="N1251" s="125"/>
      <c r="O1251" s="125"/>
      <c r="P1251" s="125"/>
      <c r="Q1251" s="125"/>
      <c r="R1251" s="125"/>
      <c r="S1251" s="125"/>
      <c r="T1251" s="125"/>
      <c r="U1251" s="125"/>
    </row>
    <row r="1252" spans="1:21" x14ac:dyDescent="0.25">
      <c r="A1252" s="75"/>
      <c r="B1252" s="125"/>
      <c r="C1252" s="125"/>
      <c r="D1252" s="125"/>
      <c r="E1252" s="125"/>
      <c r="F1252" s="125"/>
      <c r="G1252" s="125"/>
      <c r="H1252" s="125"/>
      <c r="I1252" s="125"/>
      <c r="J1252" s="125"/>
      <c r="K1252" s="125"/>
      <c r="L1252" s="125"/>
      <c r="M1252" s="125"/>
      <c r="N1252" s="125"/>
      <c r="O1252" s="125"/>
      <c r="P1252" s="125"/>
      <c r="Q1252" s="125"/>
      <c r="R1252" s="125"/>
      <c r="S1252" s="125"/>
      <c r="T1252" s="125"/>
      <c r="U1252" s="125"/>
    </row>
    <row r="1253" spans="1:21" x14ac:dyDescent="0.25">
      <c r="A1253" s="75"/>
      <c r="B1253" s="125"/>
      <c r="C1253" s="125"/>
      <c r="D1253" s="125"/>
      <c r="E1253" s="125"/>
      <c r="F1253" s="125"/>
      <c r="G1253" s="125"/>
      <c r="H1253" s="125"/>
      <c r="I1253" s="125"/>
      <c r="J1253" s="125"/>
      <c r="K1253" s="125"/>
      <c r="L1253" s="125"/>
      <c r="M1253" s="125"/>
      <c r="N1253" s="125"/>
      <c r="O1253" s="125"/>
      <c r="P1253" s="125"/>
      <c r="Q1253" s="125"/>
      <c r="R1253" s="125"/>
      <c r="S1253" s="125"/>
      <c r="T1253" s="125"/>
      <c r="U1253" s="125"/>
    </row>
    <row r="1254" spans="1:21" x14ac:dyDescent="0.25">
      <c r="A1254" s="75"/>
      <c r="B1254" s="125"/>
      <c r="C1254" s="125"/>
      <c r="D1254" s="125"/>
      <c r="E1254" s="125"/>
      <c r="F1254" s="125"/>
      <c r="G1254" s="125"/>
      <c r="H1254" s="125"/>
      <c r="I1254" s="125"/>
      <c r="J1254" s="125"/>
      <c r="K1254" s="125"/>
      <c r="L1254" s="125"/>
      <c r="M1254" s="125"/>
      <c r="N1254" s="125"/>
      <c r="O1254" s="125"/>
      <c r="P1254" s="125"/>
      <c r="Q1254" s="125"/>
      <c r="R1254" s="125"/>
      <c r="S1254" s="125"/>
      <c r="T1254" s="125"/>
      <c r="U1254" s="125"/>
    </row>
    <row r="1255" spans="1:21" x14ac:dyDescent="0.25">
      <c r="A1255" s="75"/>
      <c r="B1255" s="125"/>
      <c r="C1255" s="125"/>
      <c r="D1255" s="125"/>
      <c r="E1255" s="125"/>
      <c r="F1255" s="125"/>
      <c r="G1255" s="125"/>
      <c r="H1255" s="125"/>
      <c r="I1255" s="125"/>
      <c r="J1255" s="125"/>
      <c r="K1255" s="125"/>
      <c r="L1255" s="125"/>
      <c r="M1255" s="125"/>
      <c r="N1255" s="125"/>
      <c r="O1255" s="125"/>
      <c r="P1255" s="125"/>
      <c r="Q1255" s="125"/>
      <c r="R1255" s="125"/>
      <c r="S1255" s="125"/>
      <c r="T1255" s="125"/>
      <c r="U1255" s="125"/>
    </row>
    <row r="1256" spans="1:21" x14ac:dyDescent="0.25">
      <c r="A1256" s="75"/>
      <c r="B1256" s="125"/>
      <c r="C1256" s="125"/>
      <c r="D1256" s="125"/>
      <c r="E1256" s="125"/>
      <c r="F1256" s="125"/>
      <c r="G1256" s="125"/>
      <c r="H1256" s="125"/>
      <c r="I1256" s="125"/>
      <c r="J1256" s="125"/>
      <c r="K1256" s="125"/>
      <c r="L1256" s="125"/>
      <c r="M1256" s="125"/>
      <c r="N1256" s="125"/>
      <c r="O1256" s="125"/>
      <c r="P1256" s="125"/>
      <c r="Q1256" s="125"/>
      <c r="R1256" s="125"/>
      <c r="S1256" s="125"/>
      <c r="T1256" s="125"/>
      <c r="U1256" s="125"/>
    </row>
    <row r="1257" spans="1:21" x14ac:dyDescent="0.25">
      <c r="A1257" s="75"/>
      <c r="B1257" s="125"/>
      <c r="C1257" s="125"/>
      <c r="D1257" s="125"/>
      <c r="E1257" s="125"/>
      <c r="F1257" s="125"/>
      <c r="G1257" s="125"/>
      <c r="H1257" s="125"/>
      <c r="I1257" s="125"/>
      <c r="J1257" s="125"/>
      <c r="K1257" s="125"/>
      <c r="L1257" s="125"/>
      <c r="M1257" s="125"/>
      <c r="N1257" s="125"/>
      <c r="O1257" s="125"/>
      <c r="P1257" s="125"/>
      <c r="Q1257" s="125"/>
      <c r="R1257" s="125"/>
      <c r="S1257" s="125"/>
      <c r="T1257" s="125"/>
      <c r="U1257" s="125"/>
    </row>
    <row r="1258" spans="1:21" x14ac:dyDescent="0.25">
      <c r="A1258" s="75"/>
      <c r="B1258" s="125"/>
      <c r="C1258" s="125"/>
      <c r="D1258" s="125"/>
      <c r="E1258" s="125"/>
      <c r="F1258" s="125"/>
      <c r="G1258" s="125"/>
      <c r="H1258" s="125"/>
      <c r="I1258" s="125"/>
      <c r="J1258" s="125"/>
      <c r="K1258" s="125"/>
      <c r="L1258" s="125"/>
      <c r="M1258" s="125"/>
      <c r="N1258" s="125"/>
      <c r="O1258" s="125"/>
      <c r="P1258" s="125"/>
      <c r="Q1258" s="125"/>
      <c r="R1258" s="125"/>
      <c r="S1258" s="125"/>
      <c r="T1258" s="125"/>
      <c r="U1258" s="125"/>
    </row>
    <row r="1259" spans="1:21" x14ac:dyDescent="0.25">
      <c r="A1259" s="75"/>
      <c r="B1259" s="125"/>
      <c r="C1259" s="125"/>
      <c r="D1259" s="125"/>
      <c r="E1259" s="125"/>
      <c r="F1259" s="125"/>
      <c r="G1259" s="125"/>
      <c r="H1259" s="125"/>
      <c r="I1259" s="125"/>
      <c r="J1259" s="125"/>
      <c r="K1259" s="125"/>
      <c r="L1259" s="125"/>
      <c r="M1259" s="125"/>
      <c r="N1259" s="125"/>
      <c r="O1259" s="125"/>
      <c r="P1259" s="125"/>
      <c r="Q1259" s="125"/>
      <c r="R1259" s="125"/>
      <c r="S1259" s="125"/>
      <c r="T1259" s="125"/>
      <c r="U1259" s="125"/>
    </row>
    <row r="1260" spans="1:21" x14ac:dyDescent="0.25">
      <c r="A1260" s="75"/>
      <c r="B1260" s="125"/>
      <c r="C1260" s="125"/>
      <c r="D1260" s="125"/>
      <c r="E1260" s="125"/>
      <c r="F1260" s="125"/>
      <c r="G1260" s="125"/>
      <c r="H1260" s="125"/>
      <c r="I1260" s="125"/>
      <c r="J1260" s="125"/>
      <c r="K1260" s="125"/>
      <c r="L1260" s="125"/>
      <c r="M1260" s="125"/>
      <c r="N1260" s="125"/>
      <c r="O1260" s="125"/>
      <c r="P1260" s="125"/>
      <c r="Q1260" s="125"/>
      <c r="R1260" s="125"/>
      <c r="S1260" s="125"/>
      <c r="T1260" s="125"/>
      <c r="U1260" s="125"/>
    </row>
    <row r="1261" spans="1:21" x14ac:dyDescent="0.25">
      <c r="A1261" s="75"/>
      <c r="B1261" s="125"/>
      <c r="C1261" s="125"/>
      <c r="D1261" s="125"/>
      <c r="E1261" s="125"/>
      <c r="F1261" s="125"/>
      <c r="G1261" s="125"/>
      <c r="H1261" s="125"/>
      <c r="I1261" s="125"/>
      <c r="J1261" s="125"/>
      <c r="K1261" s="125"/>
      <c r="L1261" s="125"/>
      <c r="M1261" s="125"/>
      <c r="N1261" s="125"/>
      <c r="O1261" s="125"/>
      <c r="P1261" s="125"/>
      <c r="Q1261" s="125"/>
      <c r="R1261" s="125"/>
      <c r="S1261" s="125"/>
      <c r="T1261" s="125"/>
      <c r="U1261" s="125"/>
    </row>
    <row r="1262" spans="1:21" x14ac:dyDescent="0.25">
      <c r="A1262" s="75"/>
      <c r="B1262" s="125"/>
      <c r="C1262" s="125"/>
      <c r="D1262" s="125"/>
      <c r="E1262" s="125"/>
      <c r="F1262" s="125"/>
      <c r="G1262" s="125"/>
      <c r="H1262" s="125"/>
      <c r="I1262" s="125"/>
      <c r="J1262" s="125"/>
      <c r="K1262" s="125"/>
      <c r="L1262" s="125"/>
      <c r="M1262" s="125"/>
      <c r="N1262" s="125"/>
      <c r="O1262" s="125"/>
      <c r="P1262" s="125"/>
      <c r="Q1262" s="125"/>
      <c r="R1262" s="125"/>
      <c r="S1262" s="125"/>
      <c r="T1262" s="125"/>
      <c r="U1262" s="125"/>
    </row>
    <row r="1263" spans="1:21" x14ac:dyDescent="0.25">
      <c r="A1263" s="75"/>
      <c r="B1263" s="125"/>
      <c r="C1263" s="125"/>
      <c r="D1263" s="125"/>
      <c r="E1263" s="125"/>
      <c r="F1263" s="125"/>
      <c r="G1263" s="125"/>
      <c r="H1263" s="125"/>
      <c r="I1263" s="125"/>
      <c r="J1263" s="125"/>
      <c r="K1263" s="125"/>
      <c r="L1263" s="125"/>
      <c r="M1263" s="125"/>
      <c r="N1263" s="125"/>
      <c r="O1263" s="125"/>
      <c r="P1263" s="125"/>
      <c r="Q1263" s="125"/>
      <c r="R1263" s="125"/>
      <c r="S1263" s="125"/>
      <c r="T1263" s="125"/>
      <c r="U1263" s="125"/>
    </row>
    <row r="1264" spans="1:21" x14ac:dyDescent="0.25">
      <c r="A1264" s="75"/>
      <c r="B1264" s="125"/>
      <c r="C1264" s="125"/>
      <c r="D1264" s="125"/>
      <c r="E1264" s="125"/>
      <c r="F1264" s="125"/>
      <c r="G1264" s="125"/>
      <c r="H1264" s="125"/>
      <c r="I1264" s="125"/>
      <c r="J1264" s="125"/>
      <c r="K1264" s="125"/>
      <c r="L1264" s="125"/>
      <c r="M1264" s="125"/>
      <c r="N1264" s="125"/>
      <c r="O1264" s="125"/>
      <c r="P1264" s="125"/>
      <c r="Q1264" s="125"/>
      <c r="R1264" s="125"/>
      <c r="S1264" s="125"/>
      <c r="T1264" s="125"/>
      <c r="U1264" s="125"/>
    </row>
    <row r="1265" spans="1:21" x14ac:dyDescent="0.25">
      <c r="A1265" s="75"/>
      <c r="B1265" s="125"/>
      <c r="C1265" s="125"/>
      <c r="D1265" s="125"/>
      <c r="E1265" s="125"/>
      <c r="F1265" s="125"/>
      <c r="G1265" s="125"/>
      <c r="H1265" s="125"/>
      <c r="I1265" s="125"/>
      <c r="J1265" s="125"/>
      <c r="K1265" s="125"/>
      <c r="L1265" s="125"/>
      <c r="M1265" s="125"/>
      <c r="N1265" s="125"/>
      <c r="O1265" s="125"/>
      <c r="P1265" s="125"/>
      <c r="Q1265" s="125"/>
      <c r="R1265" s="125"/>
      <c r="S1265" s="125"/>
      <c r="T1265" s="125"/>
      <c r="U1265" s="125"/>
    </row>
    <row r="1266" spans="1:21" x14ac:dyDescent="0.25">
      <c r="A1266" s="75"/>
      <c r="B1266" s="125"/>
      <c r="C1266" s="125"/>
      <c r="D1266" s="125"/>
      <c r="E1266" s="125"/>
      <c r="F1266" s="125"/>
      <c r="G1266" s="125"/>
      <c r="H1266" s="125"/>
      <c r="I1266" s="125"/>
      <c r="J1266" s="125"/>
      <c r="K1266" s="125"/>
      <c r="L1266" s="125"/>
      <c r="M1266" s="125"/>
      <c r="N1266" s="125"/>
      <c r="O1266" s="125"/>
      <c r="P1266" s="125"/>
      <c r="Q1266" s="125"/>
      <c r="R1266" s="125"/>
      <c r="S1266" s="125"/>
      <c r="T1266" s="125"/>
      <c r="U1266" s="125"/>
    </row>
    <row r="1267" spans="1:21" x14ac:dyDescent="0.25">
      <c r="A1267" s="75"/>
      <c r="B1267" s="125"/>
      <c r="C1267" s="125"/>
      <c r="D1267" s="125"/>
      <c r="E1267" s="125"/>
      <c r="F1267" s="125"/>
      <c r="G1267" s="125"/>
      <c r="H1267" s="125"/>
      <c r="I1267" s="125"/>
      <c r="J1267" s="125"/>
      <c r="K1267" s="125"/>
      <c r="L1267" s="125"/>
      <c r="M1267" s="125"/>
      <c r="N1267" s="125"/>
      <c r="O1267" s="125"/>
      <c r="P1267" s="125"/>
      <c r="Q1267" s="125"/>
      <c r="R1267" s="125"/>
      <c r="S1267" s="125"/>
      <c r="T1267" s="125"/>
      <c r="U1267" s="125"/>
    </row>
    <row r="1268" spans="1:21" x14ac:dyDescent="0.25">
      <c r="A1268" s="75"/>
      <c r="B1268" s="125"/>
      <c r="C1268" s="125"/>
      <c r="D1268" s="125"/>
      <c r="E1268" s="125"/>
      <c r="F1268" s="125"/>
      <c r="G1268" s="125"/>
      <c r="H1268" s="125"/>
      <c r="I1268" s="125"/>
      <c r="J1268" s="125"/>
      <c r="K1268" s="125"/>
      <c r="L1268" s="125"/>
      <c r="M1268" s="125"/>
      <c r="N1268" s="125"/>
      <c r="O1268" s="125"/>
      <c r="P1268" s="125"/>
      <c r="Q1268" s="125"/>
      <c r="R1268" s="125"/>
      <c r="S1268" s="125"/>
      <c r="T1268" s="125"/>
      <c r="U1268" s="125"/>
    </row>
    <row r="1269" spans="1:21" x14ac:dyDescent="0.25">
      <c r="A1269" s="75"/>
      <c r="B1269" s="125"/>
      <c r="C1269" s="125"/>
      <c r="D1269" s="125"/>
      <c r="E1269" s="125"/>
      <c r="F1269" s="125"/>
      <c r="G1269" s="125"/>
      <c r="H1269" s="125"/>
      <c r="I1269" s="125"/>
      <c r="J1269" s="125"/>
      <c r="K1269" s="125"/>
      <c r="L1269" s="125"/>
      <c r="M1269" s="125"/>
      <c r="N1269" s="125"/>
      <c r="O1269" s="125"/>
      <c r="P1269" s="125"/>
      <c r="Q1269" s="125"/>
      <c r="R1269" s="125"/>
      <c r="S1269" s="125"/>
      <c r="T1269" s="125"/>
      <c r="U1269" s="125"/>
    </row>
    <row r="1270" spans="1:21" x14ac:dyDescent="0.25">
      <c r="A1270" s="75"/>
      <c r="B1270" s="125"/>
      <c r="C1270" s="125"/>
      <c r="D1270" s="125"/>
      <c r="E1270" s="125"/>
      <c r="F1270" s="125"/>
      <c r="G1270" s="125"/>
      <c r="H1270" s="125"/>
      <c r="I1270" s="125"/>
      <c r="J1270" s="125"/>
      <c r="K1270" s="125"/>
      <c r="L1270" s="125"/>
      <c r="M1270" s="125"/>
      <c r="N1270" s="125"/>
      <c r="O1270" s="125"/>
      <c r="P1270" s="125"/>
      <c r="Q1270" s="125"/>
      <c r="R1270" s="125"/>
      <c r="S1270" s="125"/>
      <c r="T1270" s="125"/>
      <c r="U1270" s="125"/>
    </row>
    <row r="1271" spans="1:21" x14ac:dyDescent="0.25">
      <c r="A1271" s="75"/>
      <c r="B1271" s="125"/>
      <c r="C1271" s="125"/>
      <c r="D1271" s="125"/>
      <c r="E1271" s="125"/>
      <c r="F1271" s="125"/>
      <c r="G1271" s="125"/>
      <c r="H1271" s="125"/>
      <c r="I1271" s="125"/>
      <c r="J1271" s="125"/>
      <c r="K1271" s="125"/>
      <c r="L1271" s="125"/>
      <c r="M1271" s="125"/>
      <c r="N1271" s="125"/>
      <c r="O1271" s="125"/>
      <c r="P1271" s="125"/>
      <c r="Q1271" s="125"/>
      <c r="R1271" s="125"/>
      <c r="S1271" s="125"/>
      <c r="T1271" s="125"/>
      <c r="U1271" s="125"/>
    </row>
    <row r="1272" spans="1:21" x14ac:dyDescent="0.25">
      <c r="A1272" s="75"/>
      <c r="B1272" s="125"/>
      <c r="C1272" s="125"/>
      <c r="D1272" s="125"/>
      <c r="E1272" s="125"/>
      <c r="F1272" s="125"/>
      <c r="G1272" s="125"/>
      <c r="H1272" s="125"/>
      <c r="I1272" s="125"/>
      <c r="J1272" s="125"/>
      <c r="K1272" s="125"/>
      <c r="L1272" s="125"/>
      <c r="M1272" s="125"/>
      <c r="N1272" s="125"/>
      <c r="O1272" s="125"/>
      <c r="P1272" s="125"/>
      <c r="Q1272" s="125"/>
      <c r="R1272" s="125"/>
      <c r="S1272" s="125"/>
      <c r="T1272" s="125"/>
      <c r="U1272" s="125"/>
    </row>
    <row r="1273" spans="1:21" x14ac:dyDescent="0.25">
      <c r="A1273" s="75"/>
      <c r="B1273" s="125"/>
      <c r="C1273" s="125"/>
      <c r="D1273" s="125"/>
      <c r="E1273" s="125"/>
      <c r="F1273" s="125"/>
      <c r="G1273" s="125"/>
      <c r="H1273" s="125"/>
      <c r="I1273" s="125"/>
      <c r="J1273" s="125"/>
      <c r="K1273" s="125"/>
      <c r="L1273" s="125"/>
      <c r="M1273" s="125"/>
      <c r="N1273" s="125"/>
      <c r="O1273" s="125"/>
      <c r="P1273" s="125"/>
      <c r="Q1273" s="125"/>
      <c r="R1273" s="125"/>
      <c r="S1273" s="125"/>
      <c r="T1273" s="125"/>
      <c r="U1273" s="125"/>
    </row>
    <row r="1274" spans="1:21" x14ac:dyDescent="0.25">
      <c r="A1274" s="75"/>
      <c r="B1274" s="125"/>
      <c r="C1274" s="125"/>
      <c r="D1274" s="125"/>
      <c r="E1274" s="125"/>
      <c r="F1274" s="125"/>
      <c r="G1274" s="125"/>
      <c r="H1274" s="125"/>
      <c r="I1274" s="125"/>
      <c r="J1274" s="125"/>
      <c r="K1274" s="125"/>
      <c r="L1274" s="125"/>
      <c r="M1274" s="125"/>
      <c r="N1274" s="125"/>
      <c r="O1274" s="125"/>
      <c r="P1274" s="125"/>
      <c r="Q1274" s="125"/>
      <c r="R1274" s="125"/>
      <c r="S1274" s="125"/>
      <c r="T1274" s="125"/>
      <c r="U1274" s="125"/>
    </row>
    <row r="1275" spans="1:21" x14ac:dyDescent="0.25">
      <c r="A1275" s="75"/>
      <c r="B1275" s="125"/>
      <c r="C1275" s="125"/>
      <c r="D1275" s="125"/>
      <c r="E1275" s="125"/>
      <c r="F1275" s="125"/>
      <c r="G1275" s="125"/>
      <c r="H1275" s="125"/>
      <c r="I1275" s="125"/>
      <c r="J1275" s="125"/>
      <c r="K1275" s="125"/>
      <c r="L1275" s="125"/>
      <c r="M1275" s="125"/>
      <c r="N1275" s="125"/>
      <c r="O1275" s="125"/>
      <c r="P1275" s="125"/>
      <c r="Q1275" s="125"/>
      <c r="R1275" s="125"/>
      <c r="S1275" s="125"/>
      <c r="T1275" s="125"/>
      <c r="U1275" s="125"/>
    </row>
    <row r="1276" spans="1:21" x14ac:dyDescent="0.25">
      <c r="A1276" s="75"/>
      <c r="B1276" s="125"/>
      <c r="C1276" s="125"/>
      <c r="D1276" s="125"/>
      <c r="E1276" s="125"/>
      <c r="F1276" s="125"/>
      <c r="G1276" s="125"/>
      <c r="H1276" s="125"/>
      <c r="I1276" s="125"/>
      <c r="J1276" s="125"/>
      <c r="K1276" s="125"/>
      <c r="L1276" s="125"/>
      <c r="M1276" s="125"/>
      <c r="N1276" s="125"/>
      <c r="O1276" s="125"/>
      <c r="P1276" s="125"/>
      <c r="Q1276" s="125"/>
      <c r="R1276" s="125"/>
      <c r="S1276" s="125"/>
      <c r="T1276" s="125"/>
      <c r="U1276" s="125"/>
    </row>
    <row r="1277" spans="1:21" x14ac:dyDescent="0.25">
      <c r="A1277" s="75"/>
      <c r="B1277" s="125"/>
      <c r="C1277" s="125"/>
      <c r="D1277" s="125"/>
      <c r="E1277" s="125"/>
      <c r="F1277" s="125"/>
      <c r="G1277" s="125"/>
      <c r="H1277" s="125"/>
      <c r="I1277" s="125"/>
      <c r="J1277" s="125"/>
      <c r="K1277" s="125"/>
      <c r="L1277" s="125"/>
      <c r="M1277" s="125"/>
      <c r="N1277" s="125"/>
      <c r="O1277" s="125"/>
      <c r="P1277" s="125"/>
      <c r="Q1277" s="125"/>
      <c r="R1277" s="125"/>
      <c r="S1277" s="125"/>
      <c r="T1277" s="125"/>
      <c r="U1277" s="125"/>
    </row>
    <row r="1278" spans="1:21" x14ac:dyDescent="0.25">
      <c r="A1278" s="75"/>
      <c r="B1278" s="125"/>
      <c r="C1278" s="125"/>
      <c r="D1278" s="125"/>
      <c r="E1278" s="125"/>
      <c r="F1278" s="125"/>
      <c r="G1278" s="125"/>
      <c r="H1278" s="125"/>
      <c r="I1278" s="125"/>
      <c r="J1278" s="125"/>
      <c r="K1278" s="125"/>
      <c r="L1278" s="125"/>
      <c r="M1278" s="125"/>
      <c r="N1278" s="125"/>
      <c r="O1278" s="125"/>
      <c r="P1278" s="125"/>
      <c r="Q1278" s="125"/>
      <c r="R1278" s="125"/>
      <c r="S1278" s="125"/>
      <c r="T1278" s="125"/>
      <c r="U1278" s="125"/>
    </row>
    <row r="1279" spans="1:21" x14ac:dyDescent="0.25">
      <c r="A1279" s="75"/>
      <c r="B1279" s="125"/>
      <c r="C1279" s="125"/>
      <c r="D1279" s="125"/>
      <c r="E1279" s="125"/>
      <c r="F1279" s="125"/>
      <c r="G1279" s="125"/>
      <c r="H1279" s="125"/>
      <c r="I1279" s="125"/>
      <c r="J1279" s="125"/>
      <c r="K1279" s="125"/>
      <c r="L1279" s="125"/>
      <c r="M1279" s="125"/>
      <c r="N1279" s="125"/>
      <c r="O1279" s="125"/>
      <c r="P1279" s="125"/>
      <c r="Q1279" s="125"/>
      <c r="R1279" s="125"/>
      <c r="S1279" s="125"/>
      <c r="T1279" s="125"/>
      <c r="U1279" s="125"/>
    </row>
    <row r="1280" spans="1:21" x14ac:dyDescent="0.25">
      <c r="A1280" s="75"/>
      <c r="B1280" s="125"/>
      <c r="C1280" s="125"/>
      <c r="D1280" s="125"/>
      <c r="E1280" s="125"/>
      <c r="F1280" s="125"/>
      <c r="G1280" s="125"/>
      <c r="H1280" s="125"/>
      <c r="I1280" s="125"/>
      <c r="J1280" s="125"/>
      <c r="K1280" s="125"/>
      <c r="L1280" s="125"/>
      <c r="M1280" s="125"/>
      <c r="N1280" s="125"/>
      <c r="O1280" s="125"/>
      <c r="P1280" s="125"/>
      <c r="Q1280" s="125"/>
      <c r="R1280" s="125"/>
      <c r="S1280" s="125"/>
      <c r="T1280" s="125"/>
      <c r="U1280" s="125"/>
    </row>
    <row r="1281" spans="1:21" x14ac:dyDescent="0.25">
      <c r="A1281" s="75"/>
      <c r="B1281" s="125"/>
      <c r="C1281" s="125"/>
      <c r="D1281" s="125"/>
      <c r="E1281" s="125"/>
      <c r="F1281" s="125"/>
      <c r="G1281" s="125"/>
      <c r="H1281" s="125"/>
      <c r="I1281" s="125"/>
      <c r="J1281" s="125"/>
      <c r="K1281" s="125"/>
      <c r="L1281" s="125"/>
      <c r="M1281" s="125"/>
      <c r="N1281" s="125"/>
      <c r="O1281" s="125"/>
      <c r="P1281" s="125"/>
      <c r="Q1281" s="125"/>
      <c r="R1281" s="125"/>
      <c r="S1281" s="125"/>
      <c r="T1281" s="125"/>
      <c r="U1281" s="125"/>
    </row>
    <row r="1282" spans="1:21" x14ac:dyDescent="0.25">
      <c r="A1282" s="75"/>
      <c r="B1282" s="125"/>
      <c r="C1282" s="125"/>
      <c r="D1282" s="125"/>
      <c r="E1282" s="125"/>
      <c r="F1282" s="125"/>
      <c r="G1282" s="125"/>
      <c r="H1282" s="125"/>
      <c r="I1282" s="125"/>
      <c r="J1282" s="125"/>
      <c r="K1282" s="125"/>
      <c r="L1282" s="125"/>
      <c r="M1282" s="125"/>
      <c r="N1282" s="125"/>
      <c r="O1282" s="125"/>
      <c r="P1282" s="125"/>
      <c r="Q1282" s="125"/>
      <c r="R1282" s="125"/>
      <c r="S1282" s="125"/>
      <c r="T1282" s="125"/>
      <c r="U1282" s="125"/>
    </row>
    <row r="1283" spans="1:21" x14ac:dyDescent="0.25">
      <c r="A1283" s="75"/>
      <c r="B1283" s="125"/>
      <c r="C1283" s="125"/>
      <c r="D1283" s="125"/>
      <c r="E1283" s="125"/>
      <c r="F1283" s="125"/>
      <c r="G1283" s="125"/>
      <c r="H1283" s="125"/>
      <c r="I1283" s="125"/>
      <c r="J1283" s="125"/>
      <c r="K1283" s="125"/>
      <c r="L1283" s="125"/>
      <c r="M1283" s="125"/>
      <c r="N1283" s="125"/>
      <c r="O1283" s="125"/>
      <c r="P1283" s="125"/>
      <c r="Q1283" s="125"/>
      <c r="R1283" s="125"/>
      <c r="S1283" s="125"/>
      <c r="T1283" s="125"/>
      <c r="U1283" s="125"/>
    </row>
    <row r="1284" spans="1:21" x14ac:dyDescent="0.25">
      <c r="A1284" s="75"/>
      <c r="B1284" s="125"/>
      <c r="C1284" s="125"/>
      <c r="D1284" s="125"/>
      <c r="E1284" s="125"/>
      <c r="F1284" s="125"/>
      <c r="G1284" s="125"/>
      <c r="H1284" s="125"/>
      <c r="I1284" s="125"/>
      <c r="J1284" s="125"/>
      <c r="K1284" s="125"/>
      <c r="L1284" s="125"/>
      <c r="M1284" s="125"/>
      <c r="N1284" s="125"/>
      <c r="O1284" s="125"/>
      <c r="P1284" s="125"/>
      <c r="Q1284" s="125"/>
      <c r="R1284" s="125"/>
      <c r="S1284" s="125"/>
      <c r="T1284" s="125"/>
      <c r="U1284" s="125"/>
    </row>
    <row r="1285" spans="1:21" x14ac:dyDescent="0.25">
      <c r="A1285" s="75"/>
      <c r="B1285" s="125"/>
      <c r="C1285" s="125"/>
      <c r="D1285" s="125"/>
      <c r="E1285" s="125"/>
      <c r="F1285" s="125"/>
      <c r="G1285" s="125"/>
      <c r="H1285" s="125"/>
      <c r="I1285" s="125"/>
      <c r="J1285" s="125"/>
      <c r="K1285" s="125"/>
      <c r="L1285" s="125"/>
      <c r="M1285" s="125"/>
      <c r="N1285" s="125"/>
      <c r="O1285" s="125"/>
      <c r="P1285" s="125"/>
      <c r="Q1285" s="125"/>
      <c r="R1285" s="125"/>
      <c r="S1285" s="125"/>
      <c r="T1285" s="125"/>
      <c r="U1285" s="125"/>
    </row>
    <row r="1286" spans="1:21" x14ac:dyDescent="0.25">
      <c r="A1286" s="75"/>
      <c r="B1286" s="125"/>
      <c r="C1286" s="125"/>
      <c r="D1286" s="125"/>
      <c r="E1286" s="125"/>
      <c r="F1286" s="125"/>
      <c r="G1286" s="125"/>
      <c r="H1286" s="125"/>
      <c r="I1286" s="125"/>
      <c r="J1286" s="125"/>
      <c r="K1286" s="125"/>
      <c r="L1286" s="125"/>
      <c r="M1286" s="125"/>
      <c r="N1286" s="125"/>
      <c r="O1286" s="125"/>
      <c r="P1286" s="125"/>
      <c r="Q1286" s="125"/>
      <c r="R1286" s="125"/>
      <c r="S1286" s="125"/>
      <c r="T1286" s="125"/>
      <c r="U1286" s="125"/>
    </row>
    <row r="1287" spans="1:21" x14ac:dyDescent="0.25">
      <c r="A1287" s="75"/>
      <c r="B1287" s="125"/>
      <c r="C1287" s="125"/>
      <c r="D1287" s="125"/>
      <c r="E1287" s="125"/>
      <c r="F1287" s="125"/>
      <c r="G1287" s="125"/>
      <c r="H1287" s="125"/>
      <c r="I1287" s="125"/>
      <c r="J1287" s="125"/>
      <c r="K1287" s="125"/>
      <c r="L1287" s="125"/>
      <c r="M1287" s="125"/>
      <c r="N1287" s="125"/>
      <c r="O1287" s="125"/>
      <c r="P1287" s="125"/>
      <c r="Q1287" s="125"/>
      <c r="R1287" s="125"/>
      <c r="S1287" s="125"/>
      <c r="T1287" s="125"/>
      <c r="U1287" s="125"/>
    </row>
    <row r="1288" spans="1:21" x14ac:dyDescent="0.25">
      <c r="A1288" s="75"/>
      <c r="B1288" s="125"/>
      <c r="C1288" s="125"/>
      <c r="D1288" s="125"/>
      <c r="E1288" s="125"/>
      <c r="F1288" s="125"/>
      <c r="G1288" s="125"/>
      <c r="H1288" s="125"/>
      <c r="I1288" s="125"/>
      <c r="J1288" s="125"/>
      <c r="K1288" s="125"/>
      <c r="L1288" s="125"/>
      <c r="M1288" s="125"/>
      <c r="N1288" s="125"/>
      <c r="O1288" s="125"/>
      <c r="P1288" s="125"/>
      <c r="Q1288" s="125"/>
      <c r="R1288" s="125"/>
      <c r="S1288" s="125"/>
      <c r="T1288" s="125"/>
      <c r="U1288" s="125"/>
    </row>
    <row r="1289" spans="1:21" x14ac:dyDescent="0.25">
      <c r="A1289" s="75"/>
      <c r="B1289" s="125"/>
      <c r="C1289" s="125"/>
      <c r="D1289" s="125"/>
      <c r="E1289" s="125"/>
      <c r="F1289" s="125"/>
      <c r="G1289" s="125"/>
      <c r="H1289" s="125"/>
      <c r="I1289" s="125"/>
      <c r="J1289" s="125"/>
      <c r="K1289" s="125"/>
      <c r="L1289" s="125"/>
      <c r="M1289" s="125"/>
      <c r="N1289" s="125"/>
      <c r="O1289" s="125"/>
      <c r="P1289" s="125"/>
      <c r="Q1289" s="125"/>
      <c r="R1289" s="125"/>
      <c r="S1289" s="125"/>
      <c r="T1289" s="125"/>
      <c r="U1289" s="125"/>
    </row>
    <row r="1290" spans="1:21" x14ac:dyDescent="0.25">
      <c r="A1290" s="75"/>
      <c r="B1290" s="125"/>
      <c r="C1290" s="125"/>
      <c r="D1290" s="125"/>
      <c r="E1290" s="125"/>
      <c r="F1290" s="125"/>
      <c r="G1290" s="125"/>
      <c r="H1290" s="125"/>
      <c r="I1290" s="125"/>
      <c r="J1290" s="125"/>
      <c r="K1290" s="125"/>
      <c r="L1290" s="125"/>
      <c r="M1290" s="125"/>
      <c r="N1290" s="125"/>
      <c r="O1290" s="125"/>
      <c r="P1290" s="125"/>
      <c r="Q1290" s="125"/>
      <c r="R1290" s="125"/>
      <c r="S1290" s="125"/>
      <c r="T1290" s="125"/>
      <c r="U1290" s="125"/>
    </row>
    <row r="1291" spans="1:21" x14ac:dyDescent="0.25">
      <c r="A1291" s="75"/>
      <c r="B1291" s="125"/>
      <c r="C1291" s="125"/>
      <c r="D1291" s="125"/>
      <c r="E1291" s="125"/>
      <c r="F1291" s="125"/>
      <c r="G1291" s="125"/>
      <c r="H1291" s="125"/>
      <c r="I1291" s="125"/>
      <c r="J1291" s="125"/>
      <c r="K1291" s="125"/>
      <c r="L1291" s="125"/>
      <c r="M1291" s="125"/>
      <c r="N1291" s="125"/>
      <c r="O1291" s="125"/>
      <c r="P1291" s="125"/>
      <c r="Q1291" s="125"/>
      <c r="R1291" s="125"/>
      <c r="S1291" s="125"/>
      <c r="T1291" s="125"/>
      <c r="U1291" s="125"/>
    </row>
    <row r="1292" spans="1:21" x14ac:dyDescent="0.25">
      <c r="A1292" s="75"/>
      <c r="B1292" s="125"/>
      <c r="C1292" s="125"/>
      <c r="D1292" s="125"/>
      <c r="E1292" s="125"/>
      <c r="F1292" s="125"/>
      <c r="G1292" s="125"/>
      <c r="H1292" s="125"/>
      <c r="I1292" s="125"/>
      <c r="J1292" s="125"/>
      <c r="K1292" s="125"/>
      <c r="L1292" s="125"/>
      <c r="M1292" s="125"/>
      <c r="N1292" s="125"/>
      <c r="O1292" s="125"/>
      <c r="P1292" s="125"/>
      <c r="Q1292" s="125"/>
      <c r="R1292" s="125"/>
      <c r="S1292" s="125"/>
      <c r="T1292" s="125"/>
      <c r="U1292" s="125"/>
    </row>
    <row r="1293" spans="1:21" x14ac:dyDescent="0.25">
      <c r="A1293" s="75"/>
      <c r="B1293" s="125"/>
      <c r="C1293" s="125"/>
      <c r="D1293" s="125"/>
      <c r="E1293" s="125"/>
      <c r="F1293" s="125"/>
      <c r="G1293" s="125"/>
      <c r="H1293" s="125"/>
      <c r="I1293" s="125"/>
      <c r="J1293" s="125"/>
      <c r="K1293" s="125"/>
      <c r="L1293" s="125"/>
      <c r="M1293" s="125"/>
      <c r="N1293" s="125"/>
      <c r="O1293" s="125"/>
      <c r="P1293" s="125"/>
      <c r="Q1293" s="125"/>
      <c r="R1293" s="125"/>
      <c r="S1293" s="125"/>
      <c r="T1293" s="125"/>
      <c r="U1293" s="125"/>
    </row>
    <row r="1294" spans="1:21" x14ac:dyDescent="0.25">
      <c r="A1294" s="75"/>
      <c r="B1294" s="125"/>
      <c r="C1294" s="125"/>
      <c r="D1294" s="125"/>
      <c r="E1294" s="125"/>
      <c r="F1294" s="125"/>
      <c r="G1294" s="125"/>
      <c r="H1294" s="125"/>
      <c r="I1294" s="125"/>
      <c r="J1294" s="125"/>
      <c r="K1294" s="125"/>
      <c r="L1294" s="125"/>
      <c r="M1294" s="125"/>
      <c r="N1294" s="125"/>
      <c r="O1294" s="125"/>
      <c r="P1294" s="125"/>
      <c r="Q1294" s="125"/>
      <c r="R1294" s="125"/>
      <c r="S1294" s="125"/>
      <c r="T1294" s="125"/>
      <c r="U1294" s="125"/>
    </row>
    <row r="1295" spans="1:21" x14ac:dyDescent="0.25">
      <c r="A1295" s="75"/>
      <c r="B1295" s="125"/>
      <c r="C1295" s="125"/>
      <c r="D1295" s="125"/>
      <c r="E1295" s="125"/>
      <c r="F1295" s="125"/>
      <c r="G1295" s="125"/>
      <c r="H1295" s="125"/>
      <c r="I1295" s="125"/>
      <c r="J1295" s="125"/>
      <c r="K1295" s="125"/>
      <c r="L1295" s="125"/>
      <c r="M1295" s="125"/>
      <c r="N1295" s="125"/>
      <c r="O1295" s="125"/>
      <c r="P1295" s="125"/>
      <c r="Q1295" s="125"/>
      <c r="R1295" s="125"/>
      <c r="S1295" s="125"/>
      <c r="T1295" s="125"/>
      <c r="U1295" s="125"/>
    </row>
    <row r="1296" spans="1:21" x14ac:dyDescent="0.25">
      <c r="A1296" s="75"/>
      <c r="B1296" s="125"/>
      <c r="C1296" s="125"/>
      <c r="D1296" s="125"/>
      <c r="E1296" s="125"/>
      <c r="F1296" s="125"/>
      <c r="G1296" s="125"/>
      <c r="H1296" s="125"/>
      <c r="I1296" s="125"/>
      <c r="J1296" s="125"/>
      <c r="K1296" s="125"/>
      <c r="L1296" s="125"/>
      <c r="M1296" s="125"/>
      <c r="N1296" s="125"/>
      <c r="O1296" s="125"/>
      <c r="P1296" s="125"/>
      <c r="Q1296" s="125"/>
      <c r="R1296" s="125"/>
      <c r="S1296" s="125"/>
      <c r="T1296" s="125"/>
      <c r="U1296" s="125"/>
    </row>
    <row r="1297" spans="1:21" x14ac:dyDescent="0.25">
      <c r="A1297" s="75"/>
      <c r="B1297" s="125"/>
      <c r="C1297" s="125"/>
      <c r="D1297" s="125"/>
      <c r="E1297" s="125"/>
      <c r="F1297" s="125"/>
      <c r="G1297" s="125"/>
      <c r="H1297" s="125"/>
      <c r="I1297" s="125"/>
      <c r="J1297" s="125"/>
      <c r="K1297" s="125"/>
      <c r="L1297" s="125"/>
      <c r="M1297" s="125"/>
      <c r="N1297" s="125"/>
      <c r="O1297" s="125"/>
      <c r="P1297" s="125"/>
      <c r="Q1297" s="125"/>
      <c r="R1297" s="125"/>
      <c r="S1297" s="125"/>
      <c r="T1297" s="125"/>
      <c r="U1297" s="125"/>
    </row>
    <row r="1298" spans="1:21" x14ac:dyDescent="0.25">
      <c r="A1298" s="75"/>
      <c r="B1298" s="125"/>
      <c r="C1298" s="125"/>
      <c r="D1298" s="125"/>
      <c r="E1298" s="125"/>
      <c r="F1298" s="125"/>
      <c r="G1298" s="125"/>
      <c r="H1298" s="125"/>
      <c r="I1298" s="125"/>
      <c r="J1298" s="125"/>
      <c r="K1298" s="125"/>
      <c r="L1298" s="125"/>
      <c r="M1298" s="125"/>
      <c r="N1298" s="125"/>
      <c r="O1298" s="125"/>
      <c r="P1298" s="125"/>
      <c r="Q1298" s="125"/>
      <c r="R1298" s="125"/>
      <c r="S1298" s="125"/>
      <c r="T1298" s="125"/>
      <c r="U1298" s="125"/>
    </row>
    <row r="1299" spans="1:21" x14ac:dyDescent="0.25">
      <c r="A1299" s="75"/>
      <c r="B1299" s="125"/>
      <c r="C1299" s="125"/>
      <c r="D1299" s="125"/>
      <c r="E1299" s="125"/>
      <c r="F1299" s="125"/>
      <c r="G1299" s="125"/>
      <c r="H1299" s="125"/>
      <c r="I1299" s="125"/>
      <c r="J1299" s="125"/>
      <c r="K1299" s="125"/>
      <c r="L1299" s="125"/>
      <c r="M1299" s="125"/>
      <c r="N1299" s="125"/>
      <c r="O1299" s="125"/>
      <c r="P1299" s="125"/>
      <c r="Q1299" s="125"/>
      <c r="R1299" s="125"/>
      <c r="S1299" s="125"/>
      <c r="T1299" s="125"/>
      <c r="U1299" s="125"/>
    </row>
    <row r="1300" spans="1:21" x14ac:dyDescent="0.25">
      <c r="A1300" s="75"/>
      <c r="B1300" s="125"/>
      <c r="C1300" s="125"/>
      <c r="D1300" s="125"/>
      <c r="E1300" s="125"/>
      <c r="F1300" s="125"/>
      <c r="G1300" s="125"/>
      <c r="H1300" s="125"/>
      <c r="I1300" s="125"/>
      <c r="J1300" s="125"/>
      <c r="K1300" s="125"/>
      <c r="L1300" s="125"/>
      <c r="M1300" s="125"/>
      <c r="N1300" s="125"/>
      <c r="O1300" s="125"/>
      <c r="P1300" s="125"/>
      <c r="Q1300" s="125"/>
      <c r="R1300" s="125"/>
      <c r="S1300" s="125"/>
      <c r="T1300" s="125"/>
      <c r="U1300" s="125"/>
    </row>
    <row r="1301" spans="1:21" x14ac:dyDescent="0.25">
      <c r="A1301" s="75"/>
      <c r="B1301" s="125"/>
      <c r="C1301" s="125"/>
      <c r="D1301" s="125"/>
      <c r="E1301" s="125"/>
      <c r="F1301" s="125"/>
      <c r="G1301" s="125"/>
      <c r="H1301" s="125"/>
      <c r="I1301" s="125"/>
      <c r="J1301" s="125"/>
      <c r="K1301" s="125"/>
      <c r="L1301" s="125"/>
      <c r="M1301" s="125"/>
      <c r="N1301" s="125"/>
      <c r="O1301" s="125"/>
      <c r="P1301" s="125"/>
      <c r="Q1301" s="125"/>
      <c r="R1301" s="125"/>
      <c r="S1301" s="125"/>
      <c r="T1301" s="125"/>
      <c r="U1301" s="125"/>
    </row>
    <row r="1302" spans="1:21" x14ac:dyDescent="0.25">
      <c r="A1302" s="75"/>
      <c r="B1302" s="125"/>
      <c r="C1302" s="125"/>
      <c r="D1302" s="125"/>
      <c r="E1302" s="125"/>
      <c r="F1302" s="125"/>
      <c r="G1302" s="125"/>
      <c r="H1302" s="125"/>
      <c r="I1302" s="125"/>
      <c r="J1302" s="125"/>
      <c r="K1302" s="125"/>
      <c r="L1302" s="125"/>
      <c r="M1302" s="125"/>
      <c r="N1302" s="125"/>
      <c r="O1302" s="125"/>
      <c r="P1302" s="125"/>
      <c r="Q1302" s="125"/>
      <c r="R1302" s="125"/>
      <c r="S1302" s="125"/>
      <c r="T1302" s="125"/>
      <c r="U1302" s="125"/>
    </row>
    <row r="1303" spans="1:21" x14ac:dyDescent="0.25">
      <c r="A1303" s="75"/>
      <c r="B1303" s="125"/>
      <c r="C1303" s="125"/>
      <c r="D1303" s="125"/>
      <c r="E1303" s="125"/>
      <c r="F1303" s="125"/>
      <c r="G1303" s="125"/>
      <c r="H1303" s="125"/>
      <c r="I1303" s="125"/>
      <c r="J1303" s="125"/>
      <c r="K1303" s="125"/>
      <c r="L1303" s="125"/>
      <c r="M1303" s="125"/>
      <c r="N1303" s="125"/>
      <c r="O1303" s="125"/>
      <c r="P1303" s="125"/>
      <c r="Q1303" s="125"/>
      <c r="R1303" s="125"/>
      <c r="S1303" s="125"/>
      <c r="T1303" s="125"/>
      <c r="U1303" s="125"/>
    </row>
    <row r="1304" spans="1:21" x14ac:dyDescent="0.25">
      <c r="A1304" s="75"/>
      <c r="B1304" s="125"/>
      <c r="C1304" s="125"/>
      <c r="D1304" s="125"/>
      <c r="E1304" s="125"/>
      <c r="F1304" s="125"/>
      <c r="G1304" s="125"/>
      <c r="H1304" s="125"/>
      <c r="I1304" s="125"/>
      <c r="J1304" s="125"/>
      <c r="K1304" s="125"/>
      <c r="L1304" s="125"/>
      <c r="M1304" s="125"/>
      <c r="N1304" s="125"/>
      <c r="O1304" s="125"/>
      <c r="P1304" s="125"/>
      <c r="Q1304" s="125"/>
      <c r="R1304" s="125"/>
      <c r="S1304" s="125"/>
      <c r="T1304" s="125"/>
      <c r="U1304" s="125"/>
    </row>
    <row r="1305" spans="1:21" x14ac:dyDescent="0.25">
      <c r="A1305" s="75"/>
      <c r="B1305" s="125"/>
      <c r="C1305" s="125"/>
      <c r="D1305" s="125"/>
      <c r="E1305" s="125"/>
      <c r="F1305" s="125"/>
      <c r="G1305" s="125"/>
      <c r="H1305" s="125"/>
      <c r="I1305" s="125"/>
      <c r="J1305" s="125"/>
      <c r="K1305" s="125"/>
      <c r="L1305" s="125"/>
      <c r="M1305" s="125"/>
      <c r="N1305" s="125"/>
      <c r="O1305" s="125"/>
      <c r="P1305" s="125"/>
      <c r="Q1305" s="125"/>
      <c r="R1305" s="125"/>
      <c r="S1305" s="125"/>
      <c r="T1305" s="125"/>
      <c r="U1305" s="125"/>
    </row>
    <row r="1306" spans="1:21" x14ac:dyDescent="0.25">
      <c r="A1306" s="75"/>
      <c r="B1306" s="125"/>
      <c r="C1306" s="125"/>
      <c r="D1306" s="125"/>
      <c r="E1306" s="125"/>
      <c r="F1306" s="125"/>
      <c r="G1306" s="125"/>
      <c r="H1306" s="125"/>
      <c r="I1306" s="125"/>
      <c r="J1306" s="125"/>
      <c r="K1306" s="125"/>
      <c r="L1306" s="125"/>
      <c r="M1306" s="125"/>
      <c r="N1306" s="125"/>
      <c r="O1306" s="125"/>
      <c r="P1306" s="125"/>
      <c r="Q1306" s="125"/>
      <c r="R1306" s="125"/>
      <c r="S1306" s="125"/>
      <c r="T1306" s="125"/>
      <c r="U1306" s="125"/>
    </row>
    <row r="1307" spans="1:21" x14ac:dyDescent="0.25">
      <c r="A1307" s="75"/>
      <c r="B1307" s="125"/>
      <c r="C1307" s="125"/>
      <c r="D1307" s="125"/>
      <c r="E1307" s="125"/>
      <c r="F1307" s="125"/>
      <c r="G1307" s="125"/>
      <c r="H1307" s="125"/>
      <c r="I1307" s="125"/>
      <c r="J1307" s="125"/>
      <c r="K1307" s="125"/>
      <c r="L1307" s="125"/>
      <c r="M1307" s="125"/>
      <c r="N1307" s="125"/>
      <c r="O1307" s="125"/>
      <c r="P1307" s="125"/>
      <c r="Q1307" s="125"/>
      <c r="R1307" s="125"/>
      <c r="S1307" s="125"/>
      <c r="T1307" s="125"/>
      <c r="U1307" s="125"/>
    </row>
    <row r="1308" spans="1:21" x14ac:dyDescent="0.25">
      <c r="A1308" s="75"/>
      <c r="B1308" s="125"/>
      <c r="C1308" s="125"/>
      <c r="D1308" s="125"/>
      <c r="E1308" s="125"/>
      <c r="F1308" s="125"/>
      <c r="G1308" s="125"/>
      <c r="H1308" s="125"/>
      <c r="I1308" s="125"/>
      <c r="J1308" s="125"/>
      <c r="K1308" s="125"/>
      <c r="L1308" s="125"/>
      <c r="M1308" s="125"/>
      <c r="N1308" s="125"/>
      <c r="O1308" s="125"/>
      <c r="P1308" s="125"/>
      <c r="Q1308" s="125"/>
      <c r="R1308" s="125"/>
      <c r="S1308" s="125"/>
      <c r="T1308" s="125"/>
      <c r="U1308" s="125"/>
    </row>
    <row r="1309" spans="1:21" x14ac:dyDescent="0.25">
      <c r="A1309" s="75"/>
      <c r="B1309" s="125"/>
      <c r="C1309" s="125"/>
      <c r="D1309" s="125"/>
      <c r="E1309" s="125"/>
      <c r="F1309" s="125"/>
      <c r="G1309" s="125"/>
      <c r="H1309" s="125"/>
      <c r="I1309" s="125"/>
      <c r="J1309" s="125"/>
      <c r="K1309" s="125"/>
      <c r="L1309" s="125"/>
      <c r="M1309" s="125"/>
      <c r="N1309" s="125"/>
      <c r="O1309" s="125"/>
      <c r="P1309" s="125"/>
      <c r="Q1309" s="125"/>
      <c r="R1309" s="125"/>
      <c r="S1309" s="125"/>
      <c r="T1309" s="125"/>
      <c r="U1309" s="125"/>
    </row>
    <row r="1310" spans="1:21" x14ac:dyDescent="0.25">
      <c r="A1310" s="75"/>
      <c r="B1310" s="125"/>
      <c r="C1310" s="125"/>
      <c r="D1310" s="125"/>
      <c r="E1310" s="125"/>
      <c r="F1310" s="125"/>
      <c r="G1310" s="125"/>
      <c r="H1310" s="125"/>
      <c r="I1310" s="125"/>
      <c r="J1310" s="125"/>
      <c r="K1310" s="125"/>
      <c r="L1310" s="125"/>
      <c r="M1310" s="125"/>
      <c r="N1310" s="125"/>
      <c r="O1310" s="125"/>
      <c r="P1310" s="125"/>
      <c r="Q1310" s="125"/>
      <c r="R1310" s="125"/>
      <c r="S1310" s="125"/>
      <c r="T1310" s="125"/>
      <c r="U1310" s="125"/>
    </row>
    <row r="1311" spans="1:21" x14ac:dyDescent="0.25">
      <c r="A1311" s="75"/>
      <c r="B1311" s="125"/>
      <c r="C1311" s="125"/>
      <c r="D1311" s="125"/>
      <c r="E1311" s="125"/>
      <c r="F1311" s="125"/>
      <c r="G1311" s="125"/>
      <c r="H1311" s="125"/>
      <c r="I1311" s="125"/>
      <c r="J1311" s="125"/>
      <c r="K1311" s="125"/>
      <c r="L1311" s="125"/>
      <c r="M1311" s="125"/>
      <c r="N1311" s="125"/>
      <c r="O1311" s="125"/>
      <c r="P1311" s="125"/>
      <c r="Q1311" s="125"/>
      <c r="R1311" s="125"/>
      <c r="S1311" s="125"/>
      <c r="T1311" s="125"/>
      <c r="U1311" s="125"/>
    </row>
    <row r="1312" spans="1:21" x14ac:dyDescent="0.25">
      <c r="A1312" s="75"/>
      <c r="B1312" s="125"/>
      <c r="C1312" s="125"/>
      <c r="D1312" s="125"/>
      <c r="E1312" s="125"/>
      <c r="F1312" s="125"/>
      <c r="G1312" s="125"/>
      <c r="H1312" s="125"/>
      <c r="I1312" s="125"/>
      <c r="J1312" s="125"/>
      <c r="K1312" s="125"/>
      <c r="L1312" s="125"/>
      <c r="M1312" s="125"/>
      <c r="N1312" s="125"/>
      <c r="O1312" s="125"/>
      <c r="P1312" s="125"/>
      <c r="Q1312" s="125"/>
      <c r="R1312" s="125"/>
      <c r="S1312" s="125"/>
      <c r="T1312" s="125"/>
      <c r="U1312" s="125"/>
    </row>
    <row r="1313" spans="1:21" x14ac:dyDescent="0.25">
      <c r="A1313" s="75"/>
      <c r="B1313" s="125"/>
      <c r="C1313" s="125"/>
      <c r="D1313" s="125"/>
      <c r="E1313" s="125"/>
      <c r="F1313" s="125"/>
      <c r="G1313" s="125"/>
      <c r="H1313" s="125"/>
      <c r="I1313" s="125"/>
      <c r="J1313" s="125"/>
      <c r="K1313" s="125"/>
      <c r="L1313" s="125"/>
      <c r="M1313" s="125"/>
      <c r="N1313" s="125"/>
      <c r="O1313" s="125"/>
      <c r="P1313" s="125"/>
      <c r="Q1313" s="125"/>
      <c r="R1313" s="125"/>
      <c r="S1313" s="125"/>
      <c r="T1313" s="125"/>
      <c r="U1313" s="125"/>
    </row>
    <row r="1314" spans="1:21" x14ac:dyDescent="0.25">
      <c r="A1314" s="75"/>
      <c r="B1314" s="125"/>
      <c r="C1314" s="125"/>
      <c r="D1314" s="125"/>
      <c r="E1314" s="125"/>
      <c r="F1314" s="125"/>
      <c r="G1314" s="125"/>
      <c r="H1314" s="125"/>
      <c r="I1314" s="125"/>
      <c r="J1314" s="125"/>
      <c r="K1314" s="125"/>
      <c r="L1314" s="125"/>
      <c r="M1314" s="125"/>
      <c r="N1314" s="125"/>
      <c r="O1314" s="125"/>
      <c r="P1314" s="125"/>
      <c r="Q1314" s="125"/>
      <c r="R1314" s="125"/>
      <c r="S1314" s="125"/>
      <c r="T1314" s="125"/>
      <c r="U1314" s="125"/>
    </row>
    <row r="1315" spans="1:21" x14ac:dyDescent="0.25">
      <c r="A1315" s="75"/>
      <c r="B1315" s="125"/>
      <c r="C1315" s="125"/>
      <c r="D1315" s="125"/>
      <c r="E1315" s="125"/>
      <c r="F1315" s="125"/>
      <c r="G1315" s="125"/>
      <c r="H1315" s="125"/>
      <c r="I1315" s="125"/>
      <c r="J1315" s="125"/>
      <c r="K1315" s="125"/>
      <c r="L1315" s="125"/>
      <c r="M1315" s="125"/>
      <c r="N1315" s="125"/>
      <c r="O1315" s="125"/>
      <c r="P1315" s="125"/>
      <c r="Q1315" s="125"/>
      <c r="R1315" s="125"/>
      <c r="S1315" s="125"/>
      <c r="T1315" s="125"/>
      <c r="U1315" s="125"/>
    </row>
    <row r="1316" spans="1:21" x14ac:dyDescent="0.25">
      <c r="A1316" s="75"/>
      <c r="B1316" s="125"/>
      <c r="C1316" s="125"/>
      <c r="D1316" s="125"/>
      <c r="E1316" s="125"/>
      <c r="F1316" s="125"/>
      <c r="G1316" s="125"/>
      <c r="H1316" s="125"/>
      <c r="I1316" s="125"/>
      <c r="J1316" s="125"/>
      <c r="K1316" s="125"/>
      <c r="L1316" s="125"/>
      <c r="M1316" s="125"/>
      <c r="N1316" s="125"/>
      <c r="O1316" s="125"/>
      <c r="P1316" s="125"/>
      <c r="Q1316" s="125"/>
      <c r="R1316" s="125"/>
      <c r="S1316" s="125"/>
      <c r="T1316" s="125"/>
      <c r="U1316" s="125"/>
    </row>
    <row r="1317" spans="1:21" x14ac:dyDescent="0.25">
      <c r="A1317" s="75"/>
      <c r="B1317" s="125"/>
      <c r="C1317" s="125"/>
      <c r="D1317" s="125"/>
      <c r="E1317" s="125"/>
      <c r="F1317" s="125"/>
      <c r="G1317" s="125"/>
      <c r="H1317" s="125"/>
      <c r="I1317" s="125"/>
      <c r="J1317" s="125"/>
      <c r="K1317" s="125"/>
      <c r="L1317" s="125"/>
      <c r="M1317" s="125"/>
      <c r="N1317" s="125"/>
      <c r="O1317" s="125"/>
      <c r="P1317" s="125"/>
      <c r="Q1317" s="125"/>
      <c r="R1317" s="125"/>
      <c r="S1317" s="125"/>
      <c r="T1317" s="125"/>
      <c r="U1317" s="125"/>
    </row>
    <row r="1318" spans="1:21" x14ac:dyDescent="0.25">
      <c r="A1318" s="75"/>
      <c r="B1318" s="125"/>
      <c r="C1318" s="125"/>
      <c r="D1318" s="125"/>
      <c r="E1318" s="125"/>
      <c r="F1318" s="125"/>
      <c r="G1318" s="125"/>
      <c r="H1318" s="125"/>
      <c r="I1318" s="125"/>
      <c r="J1318" s="125"/>
      <c r="K1318" s="125"/>
      <c r="L1318" s="125"/>
      <c r="M1318" s="125"/>
      <c r="N1318" s="125"/>
      <c r="O1318" s="125"/>
      <c r="P1318" s="125"/>
      <c r="Q1318" s="125"/>
      <c r="R1318" s="125"/>
      <c r="S1318" s="125"/>
      <c r="T1318" s="125"/>
      <c r="U1318" s="125"/>
    </row>
    <row r="1319" spans="1:21" x14ac:dyDescent="0.25">
      <c r="A1319" s="75"/>
      <c r="B1319" s="125"/>
      <c r="C1319" s="125"/>
      <c r="D1319" s="125"/>
      <c r="E1319" s="125"/>
      <c r="F1319" s="125"/>
      <c r="G1319" s="125"/>
      <c r="H1319" s="125"/>
      <c r="I1319" s="125"/>
      <c r="J1319" s="125"/>
      <c r="K1319" s="125"/>
      <c r="L1319" s="125"/>
      <c r="M1319" s="125"/>
      <c r="N1319" s="125"/>
      <c r="O1319" s="125"/>
      <c r="P1319" s="125"/>
      <c r="Q1319" s="125"/>
      <c r="R1319" s="125"/>
      <c r="S1319" s="125"/>
      <c r="T1319" s="125"/>
      <c r="U1319" s="125"/>
    </row>
    <row r="1320" spans="1:21" x14ac:dyDescent="0.25">
      <c r="A1320" s="75"/>
      <c r="B1320" s="125"/>
      <c r="C1320" s="125"/>
      <c r="D1320" s="125"/>
      <c r="E1320" s="125"/>
      <c r="F1320" s="125"/>
      <c r="G1320" s="125"/>
      <c r="H1320" s="125"/>
      <c r="I1320" s="125"/>
      <c r="J1320" s="125"/>
      <c r="K1320" s="125"/>
      <c r="L1320" s="125"/>
      <c r="M1320" s="125"/>
      <c r="N1320" s="125"/>
      <c r="O1320" s="125"/>
      <c r="P1320" s="125"/>
      <c r="Q1320" s="125"/>
      <c r="R1320" s="125"/>
      <c r="S1320" s="125"/>
      <c r="T1320" s="125"/>
      <c r="U1320" s="125"/>
    </row>
    <row r="1321" spans="1:21" x14ac:dyDescent="0.25">
      <c r="A1321" s="75"/>
      <c r="B1321" s="125"/>
      <c r="C1321" s="125"/>
      <c r="D1321" s="125"/>
      <c r="E1321" s="125"/>
      <c r="F1321" s="125"/>
      <c r="G1321" s="125"/>
      <c r="H1321" s="125"/>
      <c r="I1321" s="125"/>
      <c r="J1321" s="125"/>
      <c r="K1321" s="125"/>
      <c r="L1321" s="125"/>
      <c r="M1321" s="125"/>
      <c r="N1321" s="125"/>
      <c r="O1321" s="125"/>
      <c r="P1321" s="125"/>
      <c r="Q1321" s="125"/>
      <c r="R1321" s="125"/>
      <c r="S1321" s="125"/>
      <c r="T1321" s="125"/>
      <c r="U1321" s="125"/>
    </row>
    <row r="1322" spans="1:21" x14ac:dyDescent="0.25">
      <c r="A1322" s="75"/>
      <c r="B1322" s="125"/>
      <c r="C1322" s="125"/>
      <c r="D1322" s="125"/>
      <c r="E1322" s="125"/>
      <c r="F1322" s="125"/>
      <c r="G1322" s="125"/>
      <c r="H1322" s="125"/>
      <c r="I1322" s="125"/>
      <c r="J1322" s="125"/>
      <c r="K1322" s="125"/>
      <c r="L1322" s="125"/>
      <c r="M1322" s="125"/>
      <c r="N1322" s="125"/>
      <c r="O1322" s="125"/>
      <c r="P1322" s="125"/>
      <c r="Q1322" s="125"/>
      <c r="R1322" s="125"/>
      <c r="S1322" s="125"/>
      <c r="T1322" s="125"/>
      <c r="U1322" s="125"/>
    </row>
    <row r="1323" spans="1:21" x14ac:dyDescent="0.25">
      <c r="A1323" s="75"/>
      <c r="B1323" s="125"/>
      <c r="C1323" s="125"/>
      <c r="D1323" s="125"/>
      <c r="E1323" s="125"/>
      <c r="F1323" s="125"/>
      <c r="G1323" s="125"/>
      <c r="H1323" s="125"/>
      <c r="I1323" s="125"/>
      <c r="J1323" s="125"/>
      <c r="K1323" s="125"/>
      <c r="L1323" s="125"/>
      <c r="M1323" s="125"/>
      <c r="N1323" s="125"/>
      <c r="O1323" s="125"/>
      <c r="P1323" s="125"/>
      <c r="Q1323" s="125"/>
      <c r="R1323" s="125"/>
      <c r="S1323" s="125"/>
      <c r="T1323" s="125"/>
      <c r="U1323" s="125"/>
    </row>
    <row r="1324" spans="1:21" x14ac:dyDescent="0.25">
      <c r="A1324" s="75"/>
      <c r="B1324" s="125"/>
      <c r="C1324" s="125"/>
      <c r="D1324" s="125"/>
      <c r="E1324" s="125"/>
      <c r="F1324" s="125"/>
      <c r="G1324" s="125"/>
      <c r="H1324" s="125"/>
      <c r="I1324" s="125"/>
      <c r="J1324" s="125"/>
      <c r="K1324" s="125"/>
      <c r="L1324" s="125"/>
      <c r="M1324" s="125"/>
      <c r="N1324" s="125"/>
      <c r="O1324" s="125"/>
      <c r="P1324" s="125"/>
      <c r="Q1324" s="125"/>
      <c r="R1324" s="125"/>
      <c r="S1324" s="125"/>
      <c r="T1324" s="125"/>
      <c r="U1324" s="125"/>
    </row>
    <row r="1325" spans="1:21" x14ac:dyDescent="0.25">
      <c r="A1325" s="75"/>
      <c r="B1325" s="125"/>
      <c r="C1325" s="125"/>
      <c r="D1325" s="125"/>
      <c r="E1325" s="125"/>
      <c r="F1325" s="125"/>
      <c r="G1325" s="125"/>
      <c r="H1325" s="125"/>
      <c r="I1325" s="125"/>
      <c r="J1325" s="125"/>
      <c r="K1325" s="125"/>
      <c r="L1325" s="125"/>
      <c r="M1325" s="125"/>
      <c r="N1325" s="125"/>
      <c r="O1325" s="125"/>
      <c r="P1325" s="125"/>
      <c r="Q1325" s="125"/>
      <c r="R1325" s="125"/>
      <c r="S1325" s="125"/>
      <c r="T1325" s="125"/>
      <c r="U1325" s="125"/>
    </row>
    <row r="1326" spans="1:21" x14ac:dyDescent="0.25">
      <c r="A1326" s="75"/>
      <c r="B1326" s="125"/>
      <c r="C1326" s="125"/>
      <c r="D1326" s="125"/>
      <c r="E1326" s="125"/>
      <c r="F1326" s="125"/>
      <c r="G1326" s="125"/>
      <c r="H1326" s="125"/>
      <c r="I1326" s="125"/>
      <c r="J1326" s="125"/>
      <c r="K1326" s="125"/>
      <c r="L1326" s="125"/>
      <c r="M1326" s="125"/>
      <c r="N1326" s="125"/>
      <c r="O1326" s="125"/>
      <c r="P1326" s="125"/>
      <c r="Q1326" s="125"/>
      <c r="R1326" s="125"/>
      <c r="S1326" s="125"/>
      <c r="T1326" s="125"/>
      <c r="U1326" s="125"/>
    </row>
    <row r="1327" spans="1:21" x14ac:dyDescent="0.25">
      <c r="A1327" s="75"/>
      <c r="B1327" s="125"/>
      <c r="C1327" s="125"/>
      <c r="D1327" s="125"/>
      <c r="E1327" s="125"/>
      <c r="F1327" s="125"/>
      <c r="G1327" s="125"/>
      <c r="H1327" s="125"/>
      <c r="I1327" s="125"/>
      <c r="J1327" s="125"/>
      <c r="K1327" s="125"/>
      <c r="L1327" s="125"/>
      <c r="M1327" s="125"/>
      <c r="N1327" s="125"/>
      <c r="O1327" s="125"/>
      <c r="P1327" s="125"/>
      <c r="Q1327" s="125"/>
      <c r="R1327" s="125"/>
      <c r="S1327" s="125"/>
      <c r="T1327" s="125"/>
      <c r="U1327" s="125"/>
    </row>
    <row r="1328" spans="1:21" x14ac:dyDescent="0.25">
      <c r="A1328" s="75"/>
      <c r="B1328" s="125"/>
      <c r="C1328" s="125"/>
      <c r="D1328" s="125"/>
      <c r="E1328" s="125"/>
      <c r="F1328" s="125"/>
      <c r="G1328" s="125"/>
      <c r="H1328" s="125"/>
      <c r="I1328" s="125"/>
      <c r="J1328" s="125"/>
      <c r="K1328" s="125"/>
      <c r="L1328" s="125"/>
      <c r="M1328" s="125"/>
      <c r="N1328" s="125"/>
      <c r="O1328" s="125"/>
      <c r="P1328" s="125"/>
      <c r="Q1328" s="125"/>
      <c r="R1328" s="125"/>
      <c r="S1328" s="125"/>
      <c r="T1328" s="125"/>
      <c r="U1328" s="125"/>
    </row>
    <row r="1329" spans="1:21" x14ac:dyDescent="0.25">
      <c r="A1329" s="75"/>
      <c r="B1329" s="125"/>
      <c r="C1329" s="125"/>
      <c r="D1329" s="125"/>
      <c r="E1329" s="125"/>
      <c r="F1329" s="125"/>
      <c r="G1329" s="125"/>
      <c r="H1329" s="125"/>
      <c r="I1329" s="125"/>
      <c r="J1329" s="125"/>
      <c r="K1329" s="125"/>
      <c r="L1329" s="125"/>
      <c r="M1329" s="125"/>
      <c r="N1329" s="125"/>
      <c r="O1329" s="125"/>
      <c r="P1329" s="125"/>
      <c r="Q1329" s="125"/>
      <c r="R1329" s="125"/>
      <c r="S1329" s="125"/>
      <c r="T1329" s="125"/>
      <c r="U1329" s="125"/>
    </row>
    <row r="1330" spans="1:21" x14ac:dyDescent="0.25">
      <c r="A1330" s="75"/>
      <c r="B1330" s="125"/>
      <c r="C1330" s="125"/>
      <c r="D1330" s="125"/>
      <c r="E1330" s="125"/>
      <c r="F1330" s="125"/>
      <c r="G1330" s="125"/>
      <c r="H1330" s="125"/>
      <c r="I1330" s="125"/>
      <c r="J1330" s="125"/>
      <c r="K1330" s="125"/>
      <c r="L1330" s="125"/>
      <c r="M1330" s="125"/>
      <c r="N1330" s="125"/>
      <c r="O1330" s="125"/>
      <c r="P1330" s="125"/>
      <c r="Q1330" s="125"/>
      <c r="R1330" s="125"/>
      <c r="S1330" s="125"/>
      <c r="T1330" s="125"/>
      <c r="U1330" s="125"/>
    </row>
    <row r="1331" spans="1:21" x14ac:dyDescent="0.25">
      <c r="A1331" s="75"/>
      <c r="B1331" s="125"/>
      <c r="C1331" s="125"/>
      <c r="D1331" s="125"/>
      <c r="E1331" s="125"/>
      <c r="F1331" s="125"/>
      <c r="G1331" s="125"/>
      <c r="H1331" s="125"/>
      <c r="I1331" s="125"/>
      <c r="J1331" s="125"/>
      <c r="K1331" s="125"/>
      <c r="L1331" s="125"/>
      <c r="M1331" s="125"/>
      <c r="N1331" s="125"/>
      <c r="O1331" s="125"/>
      <c r="P1331" s="125"/>
      <c r="Q1331" s="125"/>
      <c r="R1331" s="125"/>
      <c r="S1331" s="125"/>
      <c r="T1331" s="125"/>
      <c r="U1331" s="125"/>
    </row>
    <row r="1332" spans="1:21" x14ac:dyDescent="0.25">
      <c r="A1332" s="75"/>
      <c r="B1332" s="125"/>
      <c r="C1332" s="125"/>
      <c r="D1332" s="125"/>
      <c r="E1332" s="125"/>
      <c r="F1332" s="125"/>
      <c r="G1332" s="125"/>
      <c r="H1332" s="125"/>
      <c r="I1332" s="125"/>
      <c r="J1332" s="125"/>
      <c r="K1332" s="125"/>
      <c r="L1332" s="125"/>
      <c r="M1332" s="125"/>
      <c r="N1332" s="125"/>
      <c r="O1332" s="125"/>
      <c r="P1332" s="125"/>
      <c r="Q1332" s="125"/>
      <c r="R1332" s="125"/>
      <c r="S1332" s="125"/>
      <c r="T1332" s="125"/>
      <c r="U1332" s="125"/>
    </row>
    <row r="1333" spans="1:21" x14ac:dyDescent="0.25">
      <c r="A1333" s="75"/>
      <c r="B1333" s="125"/>
      <c r="C1333" s="125"/>
      <c r="D1333" s="125"/>
      <c r="E1333" s="125"/>
      <c r="F1333" s="125"/>
      <c r="G1333" s="125"/>
      <c r="H1333" s="125"/>
      <c r="I1333" s="125"/>
      <c r="J1333" s="125"/>
      <c r="K1333" s="125"/>
      <c r="L1333" s="125"/>
      <c r="M1333" s="125"/>
      <c r="N1333" s="125"/>
      <c r="O1333" s="125"/>
      <c r="P1333" s="125"/>
      <c r="Q1333" s="125"/>
      <c r="R1333" s="125"/>
      <c r="S1333" s="125"/>
      <c r="T1333" s="125"/>
      <c r="U1333" s="125"/>
    </row>
    <row r="1334" spans="1:21" x14ac:dyDescent="0.25">
      <c r="A1334" s="75"/>
      <c r="B1334" s="125"/>
      <c r="C1334" s="125"/>
      <c r="D1334" s="125"/>
      <c r="E1334" s="125"/>
      <c r="F1334" s="125"/>
      <c r="G1334" s="125"/>
      <c r="H1334" s="125"/>
      <c r="I1334" s="125"/>
      <c r="J1334" s="125"/>
      <c r="K1334" s="125"/>
      <c r="L1334" s="125"/>
      <c r="M1334" s="125"/>
      <c r="N1334" s="125"/>
      <c r="O1334" s="125"/>
      <c r="P1334" s="125"/>
      <c r="Q1334" s="125"/>
      <c r="R1334" s="125"/>
      <c r="S1334" s="125"/>
      <c r="T1334" s="125"/>
      <c r="U1334" s="125"/>
    </row>
    <row r="1335" spans="1:21" x14ac:dyDescent="0.25">
      <c r="A1335" s="75"/>
      <c r="B1335" s="125"/>
      <c r="C1335" s="125"/>
      <c r="D1335" s="125"/>
      <c r="E1335" s="125"/>
      <c r="F1335" s="125"/>
      <c r="G1335" s="125"/>
      <c r="H1335" s="125"/>
      <c r="I1335" s="125"/>
      <c r="J1335" s="125"/>
      <c r="K1335" s="125"/>
      <c r="L1335" s="125"/>
      <c r="M1335" s="125"/>
      <c r="N1335" s="125"/>
      <c r="O1335" s="125"/>
      <c r="P1335" s="125"/>
      <c r="Q1335" s="125"/>
      <c r="R1335" s="125"/>
      <c r="S1335" s="125"/>
      <c r="T1335" s="125"/>
      <c r="U1335" s="125"/>
    </row>
    <row r="1336" spans="1:21" x14ac:dyDescent="0.25">
      <c r="A1336" s="75"/>
      <c r="B1336" s="125"/>
      <c r="C1336" s="125"/>
      <c r="D1336" s="125"/>
      <c r="E1336" s="125"/>
      <c r="F1336" s="125"/>
      <c r="G1336" s="125"/>
      <c r="H1336" s="125"/>
      <c r="I1336" s="125"/>
      <c r="J1336" s="125"/>
      <c r="K1336" s="125"/>
      <c r="L1336" s="125"/>
      <c r="M1336" s="125"/>
      <c r="N1336" s="125"/>
      <c r="O1336" s="125"/>
      <c r="P1336" s="125"/>
      <c r="Q1336" s="125"/>
      <c r="R1336" s="125"/>
      <c r="S1336" s="125"/>
      <c r="T1336" s="125"/>
      <c r="U1336" s="125"/>
    </row>
    <row r="1337" spans="1:21" x14ac:dyDescent="0.25">
      <c r="A1337" s="75"/>
      <c r="B1337" s="125"/>
      <c r="C1337" s="125"/>
      <c r="D1337" s="125"/>
      <c r="E1337" s="125"/>
      <c r="F1337" s="125"/>
      <c r="G1337" s="125"/>
      <c r="H1337" s="125"/>
      <c r="I1337" s="125"/>
      <c r="J1337" s="125"/>
      <c r="K1337" s="125"/>
      <c r="L1337" s="125"/>
      <c r="M1337" s="125"/>
      <c r="N1337" s="125"/>
      <c r="O1337" s="125"/>
      <c r="P1337" s="125"/>
      <c r="Q1337" s="125"/>
      <c r="R1337" s="125"/>
      <c r="S1337" s="125"/>
      <c r="T1337" s="125"/>
      <c r="U1337" s="125"/>
    </row>
    <row r="1338" spans="1:21" x14ac:dyDescent="0.25">
      <c r="A1338" s="75"/>
      <c r="B1338" s="125"/>
      <c r="C1338" s="125"/>
      <c r="D1338" s="125"/>
      <c r="E1338" s="125"/>
      <c r="F1338" s="125"/>
      <c r="G1338" s="125"/>
      <c r="H1338" s="125"/>
      <c r="I1338" s="125"/>
      <c r="J1338" s="125"/>
      <c r="K1338" s="125"/>
      <c r="L1338" s="125"/>
      <c r="M1338" s="125"/>
      <c r="N1338" s="125"/>
      <c r="O1338" s="125"/>
      <c r="P1338" s="125"/>
      <c r="Q1338" s="125"/>
      <c r="R1338" s="125"/>
      <c r="S1338" s="125"/>
      <c r="T1338" s="125"/>
      <c r="U1338" s="125"/>
    </row>
    <row r="1339" spans="1:21" x14ac:dyDescent="0.25">
      <c r="A1339" s="75"/>
      <c r="B1339" s="125"/>
      <c r="C1339" s="125"/>
      <c r="D1339" s="125"/>
      <c r="E1339" s="125"/>
      <c r="F1339" s="125"/>
      <c r="G1339" s="125"/>
      <c r="H1339" s="125"/>
      <c r="I1339" s="125"/>
      <c r="J1339" s="125"/>
      <c r="K1339" s="125"/>
      <c r="L1339" s="125"/>
      <c r="M1339" s="125"/>
      <c r="N1339" s="125"/>
      <c r="O1339" s="125"/>
      <c r="P1339" s="125"/>
      <c r="Q1339" s="125"/>
      <c r="R1339" s="125"/>
      <c r="S1339" s="125"/>
      <c r="T1339" s="125"/>
      <c r="U1339" s="125"/>
    </row>
    <row r="1340" spans="1:21" x14ac:dyDescent="0.25">
      <c r="A1340" s="75"/>
      <c r="B1340" s="125"/>
      <c r="C1340" s="125"/>
      <c r="D1340" s="125"/>
      <c r="E1340" s="125"/>
      <c r="F1340" s="125"/>
      <c r="G1340" s="125"/>
      <c r="H1340" s="125"/>
      <c r="I1340" s="125"/>
      <c r="J1340" s="125"/>
      <c r="K1340" s="125"/>
      <c r="L1340" s="125"/>
      <c r="M1340" s="125"/>
      <c r="N1340" s="125"/>
      <c r="O1340" s="125"/>
      <c r="P1340" s="125"/>
      <c r="Q1340" s="125"/>
      <c r="R1340" s="125"/>
      <c r="S1340" s="125"/>
      <c r="T1340" s="125"/>
      <c r="U1340" s="125"/>
    </row>
    <row r="1341" spans="1:21" x14ac:dyDescent="0.25">
      <c r="A1341" s="75"/>
      <c r="B1341" s="125"/>
      <c r="C1341" s="125"/>
      <c r="D1341" s="125"/>
      <c r="E1341" s="125"/>
      <c r="F1341" s="125"/>
      <c r="G1341" s="125"/>
      <c r="H1341" s="125"/>
      <c r="I1341" s="125"/>
      <c r="J1341" s="125"/>
      <c r="K1341" s="125"/>
      <c r="L1341" s="125"/>
      <c r="M1341" s="125"/>
      <c r="N1341" s="125"/>
      <c r="O1341" s="125"/>
      <c r="P1341" s="125"/>
      <c r="Q1341" s="125"/>
      <c r="R1341" s="125"/>
      <c r="S1341" s="125"/>
      <c r="T1341" s="125"/>
      <c r="U1341" s="125"/>
    </row>
    <row r="1342" spans="1:21" x14ac:dyDescent="0.25">
      <c r="A1342" s="75"/>
      <c r="B1342" s="125"/>
      <c r="C1342" s="125"/>
      <c r="D1342" s="125"/>
      <c r="E1342" s="125"/>
      <c r="F1342" s="125"/>
      <c r="G1342" s="125"/>
      <c r="H1342" s="125"/>
      <c r="I1342" s="125"/>
      <c r="J1342" s="125"/>
      <c r="K1342" s="125"/>
      <c r="L1342" s="125"/>
      <c r="M1342" s="125"/>
      <c r="N1342" s="125"/>
      <c r="O1342" s="125"/>
      <c r="P1342" s="125"/>
      <c r="Q1342" s="125"/>
      <c r="R1342" s="125"/>
      <c r="S1342" s="125"/>
      <c r="T1342" s="125"/>
      <c r="U1342" s="125"/>
    </row>
    <row r="1343" spans="1:21" x14ac:dyDescent="0.25">
      <c r="A1343" s="75"/>
      <c r="B1343" s="125"/>
      <c r="C1343" s="125"/>
      <c r="D1343" s="125"/>
      <c r="E1343" s="125"/>
      <c r="F1343" s="125"/>
      <c r="G1343" s="125"/>
      <c r="H1343" s="125"/>
      <c r="I1343" s="125"/>
      <c r="J1343" s="125"/>
      <c r="K1343" s="125"/>
      <c r="L1343" s="125"/>
      <c r="M1343" s="125"/>
      <c r="N1343" s="125"/>
      <c r="O1343" s="125"/>
      <c r="P1343" s="125"/>
      <c r="Q1343" s="125"/>
      <c r="R1343" s="125"/>
      <c r="S1343" s="125"/>
      <c r="T1343" s="125"/>
      <c r="U1343" s="125"/>
    </row>
    <row r="1344" spans="1:21" x14ac:dyDescent="0.25">
      <c r="A1344" s="75"/>
      <c r="B1344" s="125"/>
      <c r="C1344" s="125"/>
      <c r="D1344" s="125"/>
      <c r="E1344" s="125"/>
      <c r="F1344" s="125"/>
      <c r="G1344" s="125"/>
      <c r="H1344" s="125"/>
      <c r="I1344" s="125"/>
      <c r="J1344" s="125"/>
      <c r="K1344" s="125"/>
      <c r="L1344" s="125"/>
      <c r="M1344" s="125"/>
      <c r="N1344" s="125"/>
      <c r="O1344" s="125"/>
      <c r="P1344" s="125"/>
      <c r="Q1344" s="125"/>
      <c r="R1344" s="125"/>
      <c r="S1344" s="125"/>
      <c r="T1344" s="125"/>
      <c r="U1344" s="125"/>
    </row>
    <row r="1345" spans="1:21" x14ac:dyDescent="0.25">
      <c r="A1345" s="75"/>
      <c r="B1345" s="125"/>
      <c r="C1345" s="125"/>
      <c r="D1345" s="125"/>
      <c r="E1345" s="125"/>
      <c r="F1345" s="125"/>
      <c r="G1345" s="125"/>
      <c r="H1345" s="125"/>
      <c r="I1345" s="125"/>
      <c r="J1345" s="125"/>
      <c r="K1345" s="125"/>
      <c r="L1345" s="125"/>
      <c r="M1345" s="125"/>
      <c r="N1345" s="125"/>
      <c r="O1345" s="125"/>
      <c r="P1345" s="125"/>
      <c r="Q1345" s="125"/>
      <c r="R1345" s="125"/>
      <c r="S1345" s="125"/>
      <c r="T1345" s="125"/>
      <c r="U1345" s="125"/>
    </row>
    <row r="1346" spans="1:21" x14ac:dyDescent="0.25">
      <c r="A1346" s="75"/>
      <c r="B1346" s="125"/>
      <c r="C1346" s="125"/>
      <c r="D1346" s="125"/>
      <c r="E1346" s="125"/>
      <c r="F1346" s="125"/>
      <c r="G1346" s="125"/>
      <c r="H1346" s="125"/>
      <c r="I1346" s="125"/>
      <c r="J1346" s="125"/>
      <c r="K1346" s="125"/>
      <c r="L1346" s="125"/>
      <c r="M1346" s="125"/>
      <c r="N1346" s="125"/>
      <c r="O1346" s="125"/>
      <c r="P1346" s="125"/>
      <c r="Q1346" s="125"/>
      <c r="R1346" s="125"/>
      <c r="S1346" s="125"/>
      <c r="T1346" s="125"/>
      <c r="U1346" s="125"/>
    </row>
    <row r="1347" spans="1:21" x14ac:dyDescent="0.25">
      <c r="A1347" s="75"/>
      <c r="B1347" s="125"/>
      <c r="C1347" s="125"/>
      <c r="D1347" s="125"/>
      <c r="E1347" s="125"/>
      <c r="F1347" s="125"/>
      <c r="G1347" s="125"/>
      <c r="H1347" s="125"/>
      <c r="I1347" s="125"/>
      <c r="J1347" s="125"/>
      <c r="K1347" s="125"/>
      <c r="L1347" s="125"/>
      <c r="M1347" s="125"/>
      <c r="N1347" s="125"/>
      <c r="O1347" s="125"/>
      <c r="P1347" s="125"/>
      <c r="Q1347" s="125"/>
      <c r="R1347" s="125"/>
      <c r="S1347" s="125"/>
      <c r="T1347" s="125"/>
      <c r="U1347" s="125"/>
    </row>
    <row r="1348" spans="1:21" x14ac:dyDescent="0.25">
      <c r="A1348" s="75"/>
      <c r="B1348" s="125"/>
      <c r="C1348" s="125"/>
      <c r="D1348" s="125"/>
      <c r="E1348" s="125"/>
      <c r="F1348" s="125"/>
      <c r="G1348" s="125"/>
      <c r="H1348" s="125"/>
      <c r="I1348" s="125"/>
      <c r="J1348" s="125"/>
      <c r="K1348" s="125"/>
      <c r="L1348" s="125"/>
      <c r="M1348" s="125"/>
      <c r="N1348" s="125"/>
      <c r="O1348" s="125"/>
      <c r="P1348" s="125"/>
      <c r="Q1348" s="125"/>
      <c r="R1348" s="125"/>
      <c r="S1348" s="125"/>
      <c r="T1348" s="125"/>
      <c r="U1348" s="125"/>
    </row>
    <row r="1349" spans="1:21" x14ac:dyDescent="0.25">
      <c r="A1349" s="75"/>
      <c r="B1349" s="125"/>
      <c r="C1349" s="125"/>
      <c r="D1349" s="125"/>
      <c r="E1349" s="125"/>
      <c r="F1349" s="125"/>
      <c r="G1349" s="125"/>
      <c r="H1349" s="125"/>
      <c r="I1349" s="125"/>
      <c r="J1349" s="125"/>
      <c r="K1349" s="125"/>
      <c r="L1349" s="125"/>
      <c r="M1349" s="125"/>
      <c r="N1349" s="125"/>
      <c r="O1349" s="125"/>
      <c r="P1349" s="125"/>
      <c r="Q1349" s="125"/>
      <c r="R1349" s="125"/>
      <c r="S1349" s="125"/>
      <c r="T1349" s="125"/>
      <c r="U1349" s="125"/>
    </row>
    <row r="1350" spans="1:21" x14ac:dyDescent="0.25">
      <c r="A1350" s="75"/>
      <c r="B1350" s="125"/>
      <c r="C1350" s="125"/>
      <c r="D1350" s="125"/>
      <c r="E1350" s="125"/>
      <c r="F1350" s="125"/>
      <c r="G1350" s="125"/>
      <c r="H1350" s="125"/>
      <c r="I1350" s="125"/>
      <c r="J1350" s="125"/>
      <c r="K1350" s="125"/>
      <c r="L1350" s="125"/>
      <c r="M1350" s="125"/>
      <c r="N1350" s="125"/>
      <c r="O1350" s="125"/>
      <c r="P1350" s="125"/>
      <c r="Q1350" s="125"/>
      <c r="R1350" s="125"/>
      <c r="S1350" s="125"/>
      <c r="T1350" s="125"/>
      <c r="U1350" s="125"/>
    </row>
    <row r="1351" spans="1:21" x14ac:dyDescent="0.25">
      <c r="A1351" s="75"/>
      <c r="B1351" s="125"/>
      <c r="C1351" s="125"/>
      <c r="D1351" s="125"/>
      <c r="E1351" s="125"/>
      <c r="F1351" s="125"/>
      <c r="G1351" s="125"/>
      <c r="H1351" s="125"/>
      <c r="I1351" s="125"/>
      <c r="J1351" s="125"/>
      <c r="K1351" s="125"/>
      <c r="L1351" s="125"/>
      <c r="M1351" s="125"/>
      <c r="N1351" s="125"/>
      <c r="O1351" s="125"/>
      <c r="P1351" s="125"/>
      <c r="Q1351" s="125"/>
      <c r="R1351" s="125"/>
      <c r="S1351" s="125"/>
      <c r="T1351" s="125"/>
      <c r="U1351" s="125"/>
    </row>
    <row r="1352" spans="1:21" x14ac:dyDescent="0.25">
      <c r="A1352" s="75"/>
      <c r="B1352" s="125"/>
      <c r="C1352" s="125"/>
      <c r="D1352" s="125"/>
      <c r="E1352" s="125"/>
      <c r="F1352" s="125"/>
      <c r="G1352" s="125"/>
      <c r="H1352" s="125"/>
      <c r="I1352" s="125"/>
      <c r="J1352" s="125"/>
      <c r="K1352" s="125"/>
      <c r="L1352" s="125"/>
      <c r="M1352" s="125"/>
      <c r="N1352" s="125"/>
      <c r="O1352" s="125"/>
      <c r="P1352" s="125"/>
      <c r="Q1352" s="125"/>
      <c r="R1352" s="125"/>
      <c r="S1352" s="125"/>
      <c r="T1352" s="125"/>
      <c r="U1352" s="125"/>
    </row>
    <row r="1353" spans="1:21" x14ac:dyDescent="0.25">
      <c r="A1353" s="75"/>
      <c r="B1353" s="125"/>
      <c r="C1353" s="125"/>
      <c r="D1353" s="125"/>
      <c r="E1353" s="125"/>
      <c r="F1353" s="125"/>
      <c r="G1353" s="125"/>
      <c r="H1353" s="125"/>
      <c r="I1353" s="125"/>
      <c r="J1353" s="125"/>
      <c r="K1353" s="125"/>
      <c r="L1353" s="125"/>
      <c r="M1353" s="125"/>
      <c r="N1353" s="125"/>
      <c r="O1353" s="125"/>
      <c r="P1353" s="125"/>
      <c r="Q1353" s="125"/>
      <c r="R1353" s="125"/>
      <c r="S1353" s="125"/>
      <c r="T1353" s="125"/>
      <c r="U1353" s="125"/>
    </row>
    <row r="1354" spans="1:21" x14ac:dyDescent="0.25">
      <c r="A1354" s="75"/>
      <c r="B1354" s="125"/>
      <c r="C1354" s="125"/>
      <c r="D1354" s="125"/>
      <c r="E1354" s="125"/>
      <c r="F1354" s="125"/>
      <c r="G1354" s="125"/>
      <c r="H1354" s="125"/>
      <c r="I1354" s="125"/>
      <c r="J1354" s="125"/>
      <c r="K1354" s="125"/>
      <c r="L1354" s="125"/>
      <c r="M1354" s="125"/>
      <c r="N1354" s="125"/>
      <c r="O1354" s="125"/>
      <c r="P1354" s="125"/>
      <c r="Q1354" s="125"/>
      <c r="R1354" s="125"/>
      <c r="S1354" s="125"/>
      <c r="T1354" s="125"/>
      <c r="U1354" s="125"/>
    </row>
    <row r="1355" spans="1:21" x14ac:dyDescent="0.25">
      <c r="A1355" s="75"/>
      <c r="B1355" s="125"/>
      <c r="C1355" s="125"/>
      <c r="D1355" s="125"/>
      <c r="E1355" s="125"/>
      <c r="F1355" s="125"/>
      <c r="G1355" s="125"/>
      <c r="H1355" s="125"/>
      <c r="I1355" s="125"/>
      <c r="J1355" s="125"/>
      <c r="K1355" s="125"/>
      <c r="L1355" s="125"/>
      <c r="M1355" s="125"/>
      <c r="N1355" s="125"/>
      <c r="O1355" s="125"/>
      <c r="P1355" s="125"/>
      <c r="Q1355" s="125"/>
      <c r="R1355" s="125"/>
      <c r="S1355" s="125"/>
      <c r="T1355" s="125"/>
      <c r="U1355" s="125"/>
    </row>
    <row r="1356" spans="1:21" x14ac:dyDescent="0.25">
      <c r="A1356" s="75"/>
      <c r="B1356" s="125"/>
      <c r="C1356" s="125"/>
      <c r="D1356" s="125"/>
      <c r="E1356" s="125"/>
      <c r="F1356" s="125"/>
      <c r="G1356" s="125"/>
      <c r="H1356" s="125"/>
      <c r="I1356" s="125"/>
      <c r="J1356" s="125"/>
      <c r="K1356" s="125"/>
      <c r="L1356" s="125"/>
      <c r="M1356" s="125"/>
      <c r="N1356" s="125"/>
      <c r="O1356" s="125"/>
      <c r="P1356" s="125"/>
      <c r="Q1356" s="125"/>
      <c r="R1356" s="125"/>
      <c r="S1356" s="125"/>
      <c r="T1356" s="125"/>
      <c r="U1356" s="125"/>
    </row>
    <row r="1357" spans="1:21" x14ac:dyDescent="0.25">
      <c r="A1357" s="75"/>
      <c r="B1357" s="125"/>
      <c r="C1357" s="125"/>
      <c r="D1357" s="125"/>
      <c r="E1357" s="125"/>
      <c r="F1357" s="125"/>
      <c r="G1357" s="125"/>
      <c r="H1357" s="125"/>
      <c r="I1357" s="125"/>
      <c r="J1357" s="125"/>
      <c r="K1357" s="125"/>
      <c r="L1357" s="125"/>
      <c r="M1357" s="125"/>
      <c r="N1357" s="125"/>
      <c r="O1357" s="125"/>
      <c r="P1357" s="125"/>
      <c r="Q1357" s="125"/>
      <c r="R1357" s="125"/>
      <c r="S1357" s="125"/>
      <c r="T1357" s="125"/>
      <c r="U1357" s="125"/>
    </row>
    <row r="1358" spans="1:21" x14ac:dyDescent="0.25">
      <c r="A1358" s="75"/>
      <c r="B1358" s="125"/>
      <c r="C1358" s="125"/>
      <c r="D1358" s="125"/>
      <c r="E1358" s="125"/>
      <c r="F1358" s="125"/>
      <c r="G1358" s="125"/>
      <c r="H1358" s="125"/>
      <c r="I1358" s="125"/>
      <c r="J1358" s="125"/>
      <c r="K1358" s="125"/>
      <c r="L1358" s="125"/>
      <c r="M1358" s="125"/>
      <c r="N1358" s="125"/>
      <c r="O1358" s="125"/>
      <c r="P1358" s="125"/>
      <c r="Q1358" s="125"/>
      <c r="R1358" s="125"/>
      <c r="S1358" s="125"/>
      <c r="T1358" s="125"/>
      <c r="U1358" s="125"/>
    </row>
    <row r="1359" spans="1:21" x14ac:dyDescent="0.25">
      <c r="A1359" s="75"/>
      <c r="B1359" s="125"/>
      <c r="C1359" s="125"/>
      <c r="D1359" s="125"/>
      <c r="E1359" s="125"/>
      <c r="F1359" s="125"/>
      <c r="G1359" s="125"/>
      <c r="H1359" s="125"/>
      <c r="I1359" s="125"/>
      <c r="J1359" s="125"/>
      <c r="K1359" s="125"/>
      <c r="L1359" s="125"/>
      <c r="M1359" s="125"/>
      <c r="N1359" s="125"/>
      <c r="O1359" s="125"/>
      <c r="P1359" s="125"/>
      <c r="Q1359" s="125"/>
      <c r="R1359" s="125"/>
      <c r="S1359" s="125"/>
      <c r="T1359" s="125"/>
      <c r="U1359" s="125"/>
    </row>
    <row r="1360" spans="1:21" x14ac:dyDescent="0.25">
      <c r="A1360" s="75"/>
      <c r="B1360" s="125"/>
      <c r="C1360" s="125"/>
      <c r="D1360" s="125"/>
      <c r="E1360" s="125"/>
      <c r="F1360" s="125"/>
      <c r="G1360" s="125"/>
      <c r="H1360" s="125"/>
      <c r="I1360" s="125"/>
      <c r="J1360" s="125"/>
      <c r="K1360" s="125"/>
      <c r="L1360" s="125"/>
      <c r="M1360" s="125"/>
      <c r="N1360" s="125"/>
      <c r="O1360" s="125"/>
      <c r="P1360" s="125"/>
      <c r="Q1360" s="125"/>
      <c r="R1360" s="125"/>
      <c r="S1360" s="125"/>
      <c r="T1360" s="125"/>
      <c r="U1360" s="125"/>
    </row>
    <row r="1361" spans="1:21" x14ac:dyDescent="0.25">
      <c r="A1361" s="75"/>
      <c r="B1361" s="125"/>
      <c r="C1361" s="125"/>
      <c r="D1361" s="125"/>
      <c r="E1361" s="125"/>
      <c r="F1361" s="125"/>
      <c r="G1361" s="125"/>
      <c r="H1361" s="125"/>
      <c r="I1361" s="125"/>
      <c r="J1361" s="125"/>
      <c r="K1361" s="125"/>
      <c r="L1361" s="125"/>
      <c r="M1361" s="125"/>
      <c r="N1361" s="125"/>
      <c r="O1361" s="125"/>
      <c r="P1361" s="125"/>
      <c r="Q1361" s="125"/>
      <c r="R1361" s="125"/>
      <c r="S1361" s="125"/>
      <c r="T1361" s="125"/>
      <c r="U1361" s="125"/>
    </row>
    <row r="1362" spans="1:21" x14ac:dyDescent="0.25">
      <c r="A1362" s="75"/>
      <c r="B1362" s="125"/>
      <c r="C1362" s="125"/>
      <c r="D1362" s="125"/>
      <c r="E1362" s="125"/>
      <c r="F1362" s="125"/>
      <c r="G1362" s="125"/>
      <c r="H1362" s="125"/>
      <c r="I1362" s="125"/>
      <c r="J1362" s="125"/>
      <c r="K1362" s="125"/>
      <c r="L1362" s="125"/>
      <c r="M1362" s="125"/>
      <c r="N1362" s="125"/>
      <c r="O1362" s="125"/>
      <c r="P1362" s="125"/>
      <c r="Q1362" s="125"/>
      <c r="R1362" s="125"/>
      <c r="S1362" s="125"/>
      <c r="T1362" s="125"/>
      <c r="U1362" s="125"/>
    </row>
    <row r="1363" spans="1:21" x14ac:dyDescent="0.25">
      <c r="A1363" s="75"/>
      <c r="B1363" s="125"/>
      <c r="C1363" s="125"/>
      <c r="D1363" s="125"/>
      <c r="E1363" s="125"/>
      <c r="F1363" s="125"/>
      <c r="G1363" s="125"/>
      <c r="H1363" s="125"/>
      <c r="I1363" s="125"/>
      <c r="J1363" s="125"/>
      <c r="K1363" s="125"/>
      <c r="L1363" s="125"/>
      <c r="M1363" s="125"/>
      <c r="N1363" s="125"/>
      <c r="O1363" s="125"/>
      <c r="P1363" s="125"/>
      <c r="Q1363" s="125"/>
      <c r="R1363" s="125"/>
      <c r="S1363" s="125"/>
      <c r="T1363" s="125"/>
      <c r="U1363" s="125"/>
    </row>
    <row r="1364" spans="1:21" x14ac:dyDescent="0.25">
      <c r="A1364" s="75"/>
      <c r="B1364" s="125"/>
      <c r="C1364" s="125"/>
      <c r="D1364" s="125"/>
      <c r="E1364" s="125"/>
      <c r="F1364" s="125"/>
      <c r="G1364" s="125"/>
      <c r="H1364" s="125"/>
      <c r="I1364" s="125"/>
      <c r="J1364" s="125"/>
      <c r="K1364" s="125"/>
      <c r="L1364" s="125"/>
      <c r="M1364" s="125"/>
      <c r="N1364" s="125"/>
      <c r="O1364" s="125"/>
      <c r="P1364" s="125"/>
      <c r="Q1364" s="125"/>
      <c r="R1364" s="125"/>
      <c r="S1364" s="125"/>
      <c r="T1364" s="125"/>
      <c r="U1364" s="125"/>
    </row>
    <row r="1365" spans="1:21" x14ac:dyDescent="0.25">
      <c r="A1365" s="75"/>
      <c r="B1365" s="125"/>
      <c r="C1365" s="125"/>
      <c r="D1365" s="125"/>
      <c r="E1365" s="125"/>
      <c r="F1365" s="125"/>
      <c r="G1365" s="125"/>
      <c r="H1365" s="125"/>
      <c r="I1365" s="125"/>
      <c r="J1365" s="125"/>
      <c r="K1365" s="125"/>
      <c r="L1365" s="125"/>
      <c r="M1365" s="125"/>
      <c r="N1365" s="125"/>
      <c r="O1365" s="125"/>
      <c r="P1365" s="125"/>
      <c r="Q1365" s="125"/>
      <c r="R1365" s="125"/>
      <c r="S1365" s="125"/>
      <c r="T1365" s="125"/>
      <c r="U1365" s="125"/>
    </row>
    <row r="1366" spans="1:21" x14ac:dyDescent="0.25">
      <c r="A1366" s="75"/>
      <c r="B1366" s="125"/>
      <c r="C1366" s="125"/>
      <c r="D1366" s="125"/>
      <c r="E1366" s="125"/>
      <c r="F1366" s="125"/>
      <c r="G1366" s="125"/>
      <c r="H1366" s="125"/>
      <c r="I1366" s="125"/>
      <c r="J1366" s="125"/>
      <c r="K1366" s="125"/>
      <c r="L1366" s="125"/>
      <c r="M1366" s="125"/>
      <c r="N1366" s="125"/>
      <c r="O1366" s="125"/>
      <c r="P1366" s="125"/>
      <c r="Q1366" s="125"/>
      <c r="R1366" s="125"/>
      <c r="S1366" s="125"/>
      <c r="T1366" s="125"/>
      <c r="U1366" s="125"/>
    </row>
    <row r="1367" spans="1:21" x14ac:dyDescent="0.25">
      <c r="A1367" s="75"/>
      <c r="B1367" s="125"/>
      <c r="C1367" s="125"/>
      <c r="D1367" s="125"/>
      <c r="E1367" s="125"/>
      <c r="F1367" s="125"/>
      <c r="G1367" s="125"/>
      <c r="H1367" s="125"/>
      <c r="I1367" s="125"/>
      <c r="J1367" s="125"/>
      <c r="K1367" s="125"/>
      <c r="L1367" s="125"/>
      <c r="M1367" s="125"/>
      <c r="N1367" s="125"/>
      <c r="O1367" s="125"/>
      <c r="P1367" s="125"/>
      <c r="Q1367" s="125"/>
      <c r="R1367" s="125"/>
      <c r="S1367" s="125"/>
      <c r="T1367" s="125"/>
      <c r="U1367" s="125"/>
    </row>
    <row r="1368" spans="1:21" x14ac:dyDescent="0.25">
      <c r="A1368" s="75"/>
      <c r="B1368" s="125"/>
      <c r="C1368" s="125"/>
      <c r="D1368" s="125"/>
      <c r="E1368" s="125"/>
      <c r="F1368" s="125"/>
      <c r="G1368" s="125"/>
      <c r="H1368" s="125"/>
      <c r="I1368" s="125"/>
      <c r="J1368" s="125"/>
      <c r="K1368" s="125"/>
      <c r="L1368" s="125"/>
      <c r="M1368" s="125"/>
      <c r="N1368" s="125"/>
      <c r="O1368" s="125"/>
      <c r="P1368" s="125"/>
      <c r="Q1368" s="125"/>
      <c r="R1368" s="125"/>
      <c r="S1368" s="125"/>
      <c r="T1368" s="125"/>
      <c r="U1368" s="125"/>
    </row>
    <row r="1369" spans="1:21" x14ac:dyDescent="0.25">
      <c r="A1369" s="75"/>
      <c r="B1369" s="125"/>
      <c r="C1369" s="125"/>
      <c r="D1369" s="125"/>
      <c r="E1369" s="125"/>
      <c r="F1369" s="125"/>
      <c r="G1369" s="125"/>
      <c r="H1369" s="125"/>
      <c r="I1369" s="125"/>
      <c r="J1369" s="125"/>
      <c r="K1369" s="125"/>
      <c r="L1369" s="125"/>
      <c r="M1369" s="125"/>
      <c r="N1369" s="125"/>
      <c r="O1369" s="125"/>
      <c r="P1369" s="125"/>
      <c r="Q1369" s="125"/>
      <c r="R1369" s="125"/>
      <c r="S1369" s="125"/>
      <c r="T1369" s="125"/>
      <c r="U1369" s="125"/>
    </row>
    <row r="1370" spans="1:21" x14ac:dyDescent="0.25">
      <c r="A1370" s="75"/>
      <c r="B1370" s="125"/>
      <c r="C1370" s="125"/>
      <c r="D1370" s="125"/>
      <c r="E1370" s="125"/>
      <c r="F1370" s="125"/>
      <c r="G1370" s="125"/>
      <c r="H1370" s="125"/>
      <c r="I1370" s="125"/>
      <c r="J1370" s="125"/>
      <c r="K1370" s="125"/>
      <c r="L1370" s="125"/>
      <c r="M1370" s="125"/>
      <c r="N1370" s="125"/>
      <c r="O1370" s="125"/>
      <c r="P1370" s="125"/>
      <c r="Q1370" s="125"/>
      <c r="R1370" s="125"/>
      <c r="S1370" s="125"/>
      <c r="T1370" s="125"/>
      <c r="U1370" s="125"/>
    </row>
    <row r="1371" spans="1:21" x14ac:dyDescent="0.25">
      <c r="A1371" s="75"/>
      <c r="B1371" s="125"/>
      <c r="C1371" s="125"/>
      <c r="D1371" s="125"/>
      <c r="E1371" s="125"/>
      <c r="F1371" s="125"/>
      <c r="G1371" s="125"/>
      <c r="H1371" s="125"/>
      <c r="I1371" s="125"/>
      <c r="J1371" s="125"/>
      <c r="K1371" s="125"/>
      <c r="L1371" s="125"/>
      <c r="M1371" s="125"/>
      <c r="N1371" s="125"/>
      <c r="O1371" s="125"/>
      <c r="P1371" s="125"/>
      <c r="Q1371" s="125"/>
      <c r="R1371" s="125"/>
      <c r="S1371" s="125"/>
      <c r="T1371" s="125"/>
      <c r="U1371" s="125"/>
    </row>
    <row r="1372" spans="1:21" x14ac:dyDescent="0.25">
      <c r="A1372" s="75"/>
      <c r="B1372" s="125"/>
      <c r="C1372" s="125"/>
      <c r="D1372" s="125"/>
      <c r="E1372" s="125"/>
      <c r="F1372" s="125"/>
      <c r="G1372" s="125"/>
      <c r="H1372" s="125"/>
      <c r="I1372" s="125"/>
      <c r="J1372" s="125"/>
      <c r="K1372" s="125"/>
      <c r="L1372" s="125"/>
      <c r="M1372" s="125"/>
      <c r="N1372" s="125"/>
      <c r="O1372" s="125"/>
      <c r="P1372" s="125"/>
      <c r="Q1372" s="125"/>
      <c r="R1372" s="125"/>
      <c r="S1372" s="125"/>
      <c r="T1372" s="125"/>
      <c r="U1372" s="125"/>
    </row>
    <row r="1373" spans="1:21" x14ac:dyDescent="0.25">
      <c r="A1373" s="75"/>
      <c r="B1373" s="125"/>
      <c r="C1373" s="125"/>
      <c r="D1373" s="125"/>
      <c r="E1373" s="125"/>
      <c r="F1373" s="125"/>
      <c r="G1373" s="125"/>
      <c r="H1373" s="125"/>
      <c r="I1373" s="125"/>
      <c r="J1373" s="125"/>
      <c r="K1373" s="125"/>
      <c r="L1373" s="125"/>
      <c r="M1373" s="125"/>
      <c r="N1373" s="125"/>
      <c r="O1373" s="125"/>
      <c r="P1373" s="125"/>
      <c r="Q1373" s="125"/>
      <c r="R1373" s="125"/>
      <c r="S1373" s="125"/>
      <c r="T1373" s="125"/>
      <c r="U1373" s="125"/>
    </row>
    <row r="1374" spans="1:21" x14ac:dyDescent="0.25">
      <c r="A1374" s="75"/>
      <c r="B1374" s="125"/>
      <c r="C1374" s="125"/>
      <c r="D1374" s="125"/>
      <c r="E1374" s="125"/>
      <c r="F1374" s="125"/>
      <c r="G1374" s="125"/>
      <c r="H1374" s="125"/>
      <c r="I1374" s="125"/>
      <c r="J1374" s="125"/>
      <c r="K1374" s="125"/>
      <c r="L1374" s="125"/>
      <c r="M1374" s="125"/>
      <c r="N1374" s="125"/>
      <c r="O1374" s="125"/>
      <c r="P1374" s="125"/>
      <c r="Q1374" s="125"/>
      <c r="R1374" s="125"/>
      <c r="S1374" s="125"/>
      <c r="T1374" s="125"/>
      <c r="U1374" s="125"/>
    </row>
    <row r="1375" spans="1:21" x14ac:dyDescent="0.25">
      <c r="A1375" s="75"/>
      <c r="B1375" s="125"/>
      <c r="C1375" s="125"/>
      <c r="D1375" s="125"/>
      <c r="E1375" s="125"/>
      <c r="F1375" s="125"/>
      <c r="G1375" s="125"/>
      <c r="H1375" s="125"/>
      <c r="I1375" s="125"/>
      <c r="J1375" s="125"/>
      <c r="K1375" s="125"/>
      <c r="L1375" s="125"/>
      <c r="M1375" s="125"/>
      <c r="N1375" s="125"/>
      <c r="O1375" s="125"/>
      <c r="P1375" s="125"/>
      <c r="Q1375" s="125"/>
      <c r="R1375" s="125"/>
      <c r="S1375" s="125"/>
      <c r="T1375" s="125"/>
      <c r="U1375" s="125"/>
    </row>
    <row r="1376" spans="1:21" x14ac:dyDescent="0.25">
      <c r="A1376" s="75"/>
      <c r="B1376" s="125"/>
      <c r="C1376" s="125"/>
      <c r="D1376" s="125"/>
      <c r="E1376" s="125"/>
      <c r="F1376" s="125"/>
      <c r="G1376" s="125"/>
      <c r="H1376" s="125"/>
      <c r="I1376" s="125"/>
      <c r="J1376" s="125"/>
      <c r="K1376" s="125"/>
      <c r="L1376" s="125"/>
      <c r="M1376" s="125"/>
      <c r="N1376" s="125"/>
      <c r="O1376" s="125"/>
      <c r="P1376" s="125"/>
      <c r="Q1376" s="125"/>
      <c r="R1376" s="125"/>
      <c r="S1376" s="125"/>
      <c r="T1376" s="125"/>
      <c r="U1376" s="125"/>
    </row>
    <row r="1377" spans="1:21" x14ac:dyDescent="0.25">
      <c r="A1377" s="75"/>
      <c r="B1377" s="125"/>
      <c r="C1377" s="125"/>
      <c r="D1377" s="125"/>
      <c r="E1377" s="125"/>
      <c r="F1377" s="125"/>
      <c r="G1377" s="125"/>
      <c r="H1377" s="125"/>
      <c r="I1377" s="125"/>
      <c r="J1377" s="125"/>
      <c r="K1377" s="125"/>
      <c r="L1377" s="125"/>
      <c r="M1377" s="125"/>
      <c r="N1377" s="125"/>
      <c r="O1377" s="125"/>
      <c r="P1377" s="125"/>
      <c r="Q1377" s="125"/>
      <c r="R1377" s="125"/>
      <c r="S1377" s="125"/>
      <c r="T1377" s="125"/>
      <c r="U1377" s="125"/>
    </row>
    <row r="1378" spans="1:21" x14ac:dyDescent="0.25">
      <c r="A1378" s="75"/>
      <c r="B1378" s="125"/>
      <c r="C1378" s="125"/>
      <c r="D1378" s="125"/>
      <c r="E1378" s="125"/>
      <c r="F1378" s="125"/>
      <c r="G1378" s="125"/>
      <c r="H1378" s="125"/>
      <c r="I1378" s="125"/>
      <c r="J1378" s="125"/>
      <c r="K1378" s="125"/>
      <c r="L1378" s="125"/>
      <c r="M1378" s="125"/>
      <c r="N1378" s="125"/>
      <c r="O1378" s="125"/>
      <c r="P1378" s="125"/>
      <c r="Q1378" s="125"/>
      <c r="R1378" s="125"/>
      <c r="S1378" s="125"/>
      <c r="T1378" s="125"/>
      <c r="U1378" s="125"/>
    </row>
    <row r="1379" spans="1:21" x14ac:dyDescent="0.25">
      <c r="A1379" s="75"/>
      <c r="B1379" s="125"/>
      <c r="C1379" s="125"/>
      <c r="D1379" s="125"/>
      <c r="E1379" s="125"/>
      <c r="F1379" s="125"/>
      <c r="G1379" s="125"/>
      <c r="H1379" s="125"/>
      <c r="I1379" s="125"/>
      <c r="J1379" s="125"/>
      <c r="K1379" s="125"/>
      <c r="L1379" s="125"/>
      <c r="M1379" s="125"/>
      <c r="N1379" s="125"/>
      <c r="O1379" s="125"/>
      <c r="P1379" s="125"/>
      <c r="Q1379" s="125"/>
      <c r="R1379" s="125"/>
      <c r="S1379" s="125"/>
      <c r="T1379" s="125"/>
      <c r="U1379" s="125"/>
    </row>
    <row r="1380" spans="1:21" x14ac:dyDescent="0.25">
      <c r="A1380" s="75"/>
      <c r="B1380" s="125"/>
      <c r="C1380" s="125"/>
      <c r="D1380" s="125"/>
      <c r="E1380" s="125"/>
      <c r="F1380" s="125"/>
      <c r="G1380" s="125"/>
      <c r="H1380" s="125"/>
      <c r="I1380" s="125"/>
      <c r="J1380" s="125"/>
      <c r="K1380" s="125"/>
      <c r="L1380" s="125"/>
      <c r="M1380" s="125"/>
      <c r="N1380" s="125"/>
      <c r="O1380" s="125"/>
      <c r="P1380" s="125"/>
      <c r="Q1380" s="125"/>
      <c r="R1380" s="125"/>
      <c r="S1380" s="125"/>
      <c r="T1380" s="125"/>
      <c r="U1380" s="125"/>
    </row>
    <row r="1381" spans="1:21" x14ac:dyDescent="0.25">
      <c r="A1381" s="75"/>
      <c r="B1381" s="125"/>
      <c r="C1381" s="125"/>
      <c r="D1381" s="125"/>
      <c r="E1381" s="125"/>
      <c r="F1381" s="125"/>
      <c r="G1381" s="125"/>
      <c r="H1381" s="125"/>
      <c r="I1381" s="125"/>
      <c r="J1381" s="125"/>
      <c r="K1381" s="125"/>
      <c r="L1381" s="125"/>
      <c r="M1381" s="125"/>
      <c r="N1381" s="125"/>
      <c r="O1381" s="125"/>
      <c r="P1381" s="125"/>
      <c r="Q1381" s="125"/>
      <c r="R1381" s="125"/>
      <c r="S1381" s="125"/>
      <c r="T1381" s="125"/>
      <c r="U1381" s="125"/>
    </row>
    <row r="1382" spans="1:21" x14ac:dyDescent="0.25">
      <c r="A1382" s="75"/>
      <c r="B1382" s="125"/>
      <c r="C1382" s="125"/>
      <c r="D1382" s="125"/>
      <c r="E1382" s="125"/>
      <c r="F1382" s="125"/>
      <c r="G1382" s="125"/>
      <c r="H1382" s="125"/>
      <c r="I1382" s="125"/>
      <c r="J1382" s="125"/>
      <c r="K1382" s="125"/>
      <c r="L1382" s="125"/>
      <c r="M1382" s="125"/>
      <c r="N1382" s="125"/>
      <c r="O1382" s="125"/>
      <c r="P1382" s="125"/>
      <c r="Q1382" s="125"/>
      <c r="R1382" s="125"/>
      <c r="S1382" s="125"/>
      <c r="T1382" s="125"/>
      <c r="U1382" s="125"/>
    </row>
    <row r="1383" spans="1:21" x14ac:dyDescent="0.25">
      <c r="A1383" s="75"/>
      <c r="B1383" s="125"/>
      <c r="C1383" s="125"/>
      <c r="D1383" s="125"/>
      <c r="E1383" s="125"/>
      <c r="F1383" s="125"/>
      <c r="G1383" s="125"/>
      <c r="H1383" s="125"/>
      <c r="I1383" s="125"/>
      <c r="J1383" s="125"/>
      <c r="K1383" s="125"/>
      <c r="L1383" s="125"/>
      <c r="M1383" s="125"/>
      <c r="N1383" s="125"/>
      <c r="O1383" s="125"/>
      <c r="P1383" s="125"/>
      <c r="Q1383" s="125"/>
      <c r="R1383" s="125"/>
      <c r="S1383" s="125"/>
      <c r="T1383" s="125"/>
      <c r="U1383" s="125"/>
    </row>
    <row r="1384" spans="1:21" x14ac:dyDescent="0.25">
      <c r="A1384" s="75"/>
      <c r="B1384" s="125"/>
      <c r="C1384" s="125"/>
      <c r="D1384" s="125"/>
      <c r="E1384" s="125"/>
      <c r="F1384" s="125"/>
      <c r="G1384" s="125"/>
      <c r="H1384" s="125"/>
      <c r="I1384" s="125"/>
      <c r="J1384" s="125"/>
      <c r="K1384" s="125"/>
      <c r="L1384" s="125"/>
      <c r="M1384" s="125"/>
      <c r="N1384" s="125"/>
      <c r="O1384" s="125"/>
      <c r="P1384" s="125"/>
      <c r="Q1384" s="125"/>
      <c r="R1384" s="125"/>
      <c r="S1384" s="125"/>
      <c r="T1384" s="125"/>
      <c r="U1384" s="125"/>
    </row>
    <row r="1385" spans="1:21" x14ac:dyDescent="0.25">
      <c r="A1385" s="75"/>
      <c r="B1385" s="125"/>
      <c r="C1385" s="125"/>
      <c r="D1385" s="125"/>
      <c r="E1385" s="125"/>
      <c r="F1385" s="125"/>
      <c r="G1385" s="125"/>
      <c r="H1385" s="125"/>
      <c r="I1385" s="125"/>
      <c r="J1385" s="125"/>
      <c r="K1385" s="125"/>
      <c r="L1385" s="125"/>
      <c r="M1385" s="125"/>
      <c r="N1385" s="125"/>
      <c r="O1385" s="125"/>
      <c r="P1385" s="125"/>
      <c r="Q1385" s="125"/>
      <c r="R1385" s="125"/>
      <c r="S1385" s="125"/>
      <c r="T1385" s="125"/>
      <c r="U1385" s="125"/>
    </row>
    <row r="1386" spans="1:21" x14ac:dyDescent="0.25">
      <c r="A1386" s="75"/>
      <c r="B1386" s="125"/>
      <c r="C1386" s="125"/>
      <c r="D1386" s="125"/>
      <c r="E1386" s="125"/>
      <c r="F1386" s="125"/>
      <c r="G1386" s="125"/>
      <c r="H1386" s="125"/>
      <c r="I1386" s="125"/>
      <c r="J1386" s="125"/>
      <c r="K1386" s="125"/>
      <c r="L1386" s="125"/>
      <c r="M1386" s="125"/>
      <c r="N1386" s="125"/>
      <c r="O1386" s="125"/>
      <c r="P1386" s="125"/>
      <c r="Q1386" s="125"/>
      <c r="R1386" s="125"/>
      <c r="S1386" s="125"/>
      <c r="T1386" s="125"/>
      <c r="U1386" s="125"/>
    </row>
    <row r="1387" spans="1:21" x14ac:dyDescent="0.25">
      <c r="A1387" s="75"/>
      <c r="B1387" s="125"/>
      <c r="C1387" s="125"/>
      <c r="D1387" s="125"/>
      <c r="E1387" s="125"/>
      <c r="F1387" s="125"/>
      <c r="G1387" s="125"/>
      <c r="H1387" s="125"/>
      <c r="I1387" s="125"/>
      <c r="J1387" s="125"/>
      <c r="K1387" s="125"/>
      <c r="L1387" s="125"/>
      <c r="M1387" s="125"/>
      <c r="N1387" s="125"/>
      <c r="O1387" s="125"/>
      <c r="P1387" s="125"/>
      <c r="Q1387" s="125"/>
      <c r="R1387" s="125"/>
      <c r="S1387" s="125"/>
      <c r="T1387" s="125"/>
      <c r="U1387" s="125"/>
    </row>
    <row r="1388" spans="1:21" x14ac:dyDescent="0.25">
      <c r="A1388" s="75"/>
      <c r="B1388" s="125"/>
      <c r="C1388" s="125"/>
      <c r="D1388" s="125"/>
      <c r="E1388" s="125"/>
      <c r="F1388" s="125"/>
      <c r="G1388" s="125"/>
      <c r="H1388" s="125"/>
      <c r="I1388" s="125"/>
      <c r="J1388" s="125"/>
      <c r="K1388" s="125"/>
      <c r="L1388" s="125"/>
      <c r="M1388" s="125"/>
      <c r="N1388" s="125"/>
      <c r="O1388" s="125"/>
      <c r="P1388" s="125"/>
      <c r="Q1388" s="125"/>
      <c r="R1388" s="125"/>
      <c r="S1388" s="125"/>
      <c r="T1388" s="125"/>
      <c r="U1388" s="125"/>
    </row>
    <row r="1389" spans="1:21" x14ac:dyDescent="0.25">
      <c r="A1389" s="75"/>
      <c r="B1389" s="125"/>
      <c r="C1389" s="125"/>
      <c r="D1389" s="125"/>
      <c r="E1389" s="125"/>
      <c r="F1389" s="125"/>
      <c r="G1389" s="125"/>
      <c r="H1389" s="125"/>
      <c r="I1389" s="125"/>
      <c r="J1389" s="125"/>
      <c r="K1389" s="125"/>
      <c r="L1389" s="125"/>
      <c r="M1389" s="125"/>
      <c r="N1389" s="125"/>
      <c r="O1389" s="125"/>
      <c r="P1389" s="125"/>
      <c r="Q1389" s="125"/>
      <c r="R1389" s="125"/>
      <c r="S1389" s="125"/>
      <c r="T1389" s="125"/>
      <c r="U1389" s="125"/>
    </row>
    <row r="1390" spans="1:21" x14ac:dyDescent="0.25">
      <c r="A1390" s="75"/>
      <c r="B1390" s="125"/>
      <c r="C1390" s="125"/>
      <c r="D1390" s="125"/>
      <c r="E1390" s="125"/>
      <c r="F1390" s="125"/>
      <c r="G1390" s="125"/>
      <c r="H1390" s="125"/>
      <c r="I1390" s="125"/>
      <c r="J1390" s="125"/>
      <c r="K1390" s="125"/>
      <c r="L1390" s="125"/>
      <c r="M1390" s="125"/>
      <c r="N1390" s="125"/>
      <c r="O1390" s="125"/>
      <c r="P1390" s="125"/>
      <c r="Q1390" s="125"/>
      <c r="R1390" s="125"/>
      <c r="S1390" s="125"/>
      <c r="T1390" s="125"/>
      <c r="U1390" s="125"/>
    </row>
    <row r="1391" spans="1:21" x14ac:dyDescent="0.25">
      <c r="A1391" s="75"/>
      <c r="B1391" s="125"/>
      <c r="C1391" s="125"/>
      <c r="D1391" s="125"/>
      <c r="E1391" s="125"/>
      <c r="F1391" s="125"/>
      <c r="G1391" s="125"/>
      <c r="H1391" s="125"/>
      <c r="I1391" s="125"/>
      <c r="J1391" s="125"/>
      <c r="K1391" s="125"/>
      <c r="L1391" s="125"/>
      <c r="M1391" s="125"/>
      <c r="N1391" s="125"/>
      <c r="O1391" s="125"/>
      <c r="P1391" s="125"/>
      <c r="Q1391" s="125"/>
      <c r="R1391" s="125"/>
      <c r="S1391" s="125"/>
      <c r="T1391" s="125"/>
      <c r="U1391" s="125"/>
    </row>
    <row r="1392" spans="1:21" x14ac:dyDescent="0.25">
      <c r="A1392" s="75"/>
      <c r="B1392" s="125"/>
      <c r="C1392" s="125"/>
      <c r="D1392" s="125"/>
      <c r="E1392" s="125"/>
      <c r="F1392" s="125"/>
      <c r="G1392" s="125"/>
      <c r="H1392" s="125"/>
      <c r="I1392" s="125"/>
      <c r="J1392" s="125"/>
      <c r="K1392" s="125"/>
      <c r="L1392" s="125"/>
      <c r="M1392" s="125"/>
      <c r="N1392" s="125"/>
      <c r="O1392" s="125"/>
      <c r="P1392" s="125"/>
      <c r="Q1392" s="125"/>
      <c r="R1392" s="125"/>
      <c r="S1392" s="125"/>
      <c r="T1392" s="125"/>
      <c r="U1392" s="125"/>
    </row>
    <row r="1393" spans="1:21" x14ac:dyDescent="0.25">
      <c r="A1393" s="75"/>
      <c r="B1393" s="125"/>
      <c r="C1393" s="125"/>
      <c r="D1393" s="125"/>
      <c r="E1393" s="125"/>
      <c r="F1393" s="125"/>
      <c r="G1393" s="125"/>
      <c r="H1393" s="125"/>
      <c r="I1393" s="125"/>
      <c r="J1393" s="125"/>
      <c r="K1393" s="125"/>
      <c r="L1393" s="125"/>
      <c r="M1393" s="125"/>
      <c r="N1393" s="125"/>
      <c r="O1393" s="125"/>
      <c r="P1393" s="125"/>
      <c r="Q1393" s="125"/>
      <c r="R1393" s="125"/>
      <c r="S1393" s="125"/>
      <c r="T1393" s="125"/>
      <c r="U1393" s="125"/>
    </row>
    <row r="1394" spans="1:21" x14ac:dyDescent="0.25">
      <c r="A1394" s="75"/>
      <c r="B1394" s="125"/>
      <c r="C1394" s="125"/>
      <c r="D1394" s="125"/>
      <c r="E1394" s="125"/>
      <c r="F1394" s="125"/>
      <c r="G1394" s="125"/>
      <c r="H1394" s="125"/>
      <c r="I1394" s="125"/>
      <c r="J1394" s="125"/>
      <c r="K1394" s="125"/>
      <c r="L1394" s="125"/>
      <c r="M1394" s="125"/>
      <c r="N1394" s="125"/>
      <c r="O1394" s="125"/>
      <c r="P1394" s="125"/>
      <c r="Q1394" s="125"/>
      <c r="R1394" s="125"/>
      <c r="S1394" s="125"/>
      <c r="T1394" s="125"/>
      <c r="U1394" s="125"/>
    </row>
    <row r="1395" spans="1:21" x14ac:dyDescent="0.25">
      <c r="A1395" s="75"/>
      <c r="B1395" s="125"/>
      <c r="C1395" s="125"/>
      <c r="D1395" s="125"/>
      <c r="E1395" s="125"/>
      <c r="F1395" s="125"/>
      <c r="G1395" s="125"/>
      <c r="H1395" s="125"/>
      <c r="I1395" s="125"/>
      <c r="J1395" s="125"/>
      <c r="K1395" s="125"/>
      <c r="L1395" s="125"/>
      <c r="M1395" s="125"/>
      <c r="N1395" s="125"/>
      <c r="O1395" s="125"/>
      <c r="P1395" s="125"/>
      <c r="Q1395" s="125"/>
      <c r="R1395" s="125"/>
      <c r="S1395" s="125"/>
      <c r="T1395" s="125"/>
      <c r="U1395" s="125"/>
    </row>
    <row r="1396" spans="1:21" x14ac:dyDescent="0.25">
      <c r="A1396" s="75"/>
      <c r="B1396" s="125"/>
      <c r="C1396" s="125"/>
      <c r="D1396" s="125"/>
      <c r="E1396" s="125"/>
      <c r="F1396" s="125"/>
      <c r="G1396" s="125"/>
      <c r="H1396" s="125"/>
      <c r="I1396" s="125"/>
      <c r="J1396" s="125"/>
      <c r="K1396" s="125"/>
      <c r="L1396" s="125"/>
      <c r="M1396" s="125"/>
      <c r="N1396" s="125"/>
      <c r="O1396" s="125"/>
      <c r="P1396" s="125"/>
      <c r="Q1396" s="125"/>
      <c r="R1396" s="125"/>
      <c r="S1396" s="125"/>
      <c r="T1396" s="125"/>
      <c r="U1396" s="125"/>
    </row>
    <row r="1397" spans="1:21" x14ac:dyDescent="0.25">
      <c r="A1397" s="75"/>
      <c r="B1397" s="125"/>
      <c r="C1397" s="125"/>
      <c r="D1397" s="125"/>
      <c r="E1397" s="125"/>
      <c r="F1397" s="125"/>
      <c r="G1397" s="125"/>
      <c r="H1397" s="125"/>
      <c r="I1397" s="125"/>
      <c r="J1397" s="125"/>
      <c r="K1397" s="125"/>
      <c r="L1397" s="125"/>
      <c r="M1397" s="125"/>
      <c r="N1397" s="125"/>
      <c r="O1397" s="125"/>
      <c r="P1397" s="125"/>
      <c r="Q1397" s="125"/>
      <c r="R1397" s="125"/>
      <c r="S1397" s="125"/>
      <c r="T1397" s="125"/>
      <c r="U1397" s="125"/>
    </row>
    <row r="1398" spans="1:21" x14ac:dyDescent="0.25">
      <c r="A1398" s="75"/>
      <c r="B1398" s="125"/>
      <c r="C1398" s="125"/>
      <c r="D1398" s="125"/>
      <c r="E1398" s="125"/>
      <c r="F1398" s="125"/>
      <c r="G1398" s="125"/>
      <c r="H1398" s="125"/>
      <c r="I1398" s="125"/>
      <c r="J1398" s="125"/>
      <c r="K1398" s="125"/>
      <c r="L1398" s="125"/>
      <c r="M1398" s="125"/>
      <c r="N1398" s="125"/>
      <c r="O1398" s="125"/>
      <c r="P1398" s="125"/>
      <c r="Q1398" s="125"/>
      <c r="R1398" s="125"/>
      <c r="S1398" s="125"/>
      <c r="T1398" s="125"/>
      <c r="U1398" s="125"/>
    </row>
    <row r="1399" spans="1:21" x14ac:dyDescent="0.25">
      <c r="A1399" s="75"/>
      <c r="B1399" s="125"/>
      <c r="C1399" s="125"/>
      <c r="D1399" s="125"/>
      <c r="E1399" s="125"/>
      <c r="F1399" s="125"/>
      <c r="G1399" s="125"/>
      <c r="H1399" s="125"/>
      <c r="I1399" s="125"/>
      <c r="J1399" s="125"/>
      <c r="K1399" s="125"/>
      <c r="L1399" s="125"/>
      <c r="M1399" s="125"/>
      <c r="N1399" s="125"/>
      <c r="O1399" s="125"/>
      <c r="P1399" s="125"/>
      <c r="Q1399" s="125"/>
      <c r="R1399" s="125"/>
      <c r="S1399" s="125"/>
      <c r="T1399" s="125"/>
      <c r="U1399" s="125"/>
    </row>
    <row r="1400" spans="1:21" x14ac:dyDescent="0.25">
      <c r="A1400" s="75"/>
      <c r="B1400" s="125"/>
      <c r="C1400" s="125"/>
      <c r="D1400" s="125"/>
      <c r="E1400" s="125"/>
      <c r="F1400" s="125"/>
      <c r="G1400" s="125"/>
      <c r="H1400" s="125"/>
      <c r="I1400" s="125"/>
      <c r="J1400" s="125"/>
      <c r="K1400" s="125"/>
      <c r="L1400" s="125"/>
      <c r="M1400" s="125"/>
      <c r="N1400" s="125"/>
      <c r="O1400" s="125"/>
      <c r="P1400" s="125"/>
      <c r="Q1400" s="125"/>
      <c r="R1400" s="125"/>
      <c r="S1400" s="125"/>
      <c r="T1400" s="125"/>
      <c r="U1400" s="125"/>
    </row>
    <row r="1401" spans="1:21" x14ac:dyDescent="0.25">
      <c r="A1401" s="75"/>
      <c r="B1401" s="125"/>
      <c r="C1401" s="125"/>
      <c r="D1401" s="125"/>
      <c r="E1401" s="125"/>
      <c r="F1401" s="125"/>
      <c r="G1401" s="125"/>
      <c r="H1401" s="125"/>
      <c r="I1401" s="125"/>
      <c r="J1401" s="125"/>
      <c r="K1401" s="125"/>
      <c r="L1401" s="125"/>
      <c r="M1401" s="125"/>
      <c r="N1401" s="125"/>
      <c r="O1401" s="125"/>
      <c r="P1401" s="125"/>
      <c r="Q1401" s="125"/>
      <c r="R1401" s="125"/>
      <c r="S1401" s="125"/>
      <c r="T1401" s="125"/>
      <c r="U1401" s="125"/>
    </row>
    <row r="1402" spans="1:21" x14ac:dyDescent="0.25">
      <c r="A1402" s="75"/>
      <c r="B1402" s="125"/>
      <c r="C1402" s="125"/>
      <c r="D1402" s="125"/>
      <c r="E1402" s="125"/>
      <c r="F1402" s="125"/>
      <c r="G1402" s="125"/>
      <c r="H1402" s="125"/>
      <c r="I1402" s="125"/>
      <c r="J1402" s="125"/>
      <c r="K1402" s="125"/>
      <c r="L1402" s="125"/>
      <c r="M1402" s="125"/>
      <c r="N1402" s="125"/>
      <c r="O1402" s="125"/>
      <c r="P1402" s="125"/>
      <c r="Q1402" s="125"/>
      <c r="R1402" s="125"/>
      <c r="S1402" s="125"/>
      <c r="T1402" s="125"/>
      <c r="U1402" s="125"/>
    </row>
    <row r="1403" spans="1:21" x14ac:dyDescent="0.25">
      <c r="A1403" s="75"/>
      <c r="B1403" s="125"/>
      <c r="C1403" s="125"/>
      <c r="D1403" s="125"/>
      <c r="E1403" s="125"/>
      <c r="F1403" s="125"/>
      <c r="G1403" s="125"/>
      <c r="H1403" s="125"/>
      <c r="I1403" s="125"/>
      <c r="J1403" s="125"/>
      <c r="K1403" s="125"/>
      <c r="L1403" s="125"/>
      <c r="M1403" s="125"/>
      <c r="N1403" s="125"/>
      <c r="O1403" s="125"/>
      <c r="P1403" s="125"/>
      <c r="Q1403" s="125"/>
      <c r="R1403" s="125"/>
      <c r="S1403" s="125"/>
      <c r="T1403" s="125"/>
      <c r="U1403" s="125"/>
    </row>
    <row r="1404" spans="1:21" x14ac:dyDescent="0.25">
      <c r="A1404" s="75"/>
      <c r="B1404" s="125"/>
      <c r="C1404" s="125"/>
      <c r="D1404" s="125"/>
      <c r="E1404" s="125"/>
      <c r="F1404" s="125"/>
      <c r="G1404" s="125"/>
      <c r="H1404" s="125"/>
      <c r="I1404" s="125"/>
      <c r="J1404" s="125"/>
      <c r="K1404" s="125"/>
      <c r="L1404" s="125"/>
      <c r="M1404" s="125"/>
      <c r="N1404" s="125"/>
      <c r="O1404" s="125"/>
      <c r="P1404" s="125"/>
      <c r="Q1404" s="125"/>
      <c r="R1404" s="125"/>
      <c r="S1404" s="125"/>
      <c r="T1404" s="125"/>
      <c r="U1404" s="125"/>
    </row>
    <row r="1405" spans="1:21" x14ac:dyDescent="0.25">
      <c r="A1405" s="75"/>
      <c r="B1405" s="125"/>
      <c r="C1405" s="125"/>
      <c r="D1405" s="125"/>
      <c r="E1405" s="125"/>
      <c r="F1405" s="125"/>
      <c r="G1405" s="125"/>
      <c r="H1405" s="125"/>
      <c r="I1405" s="125"/>
      <c r="J1405" s="125"/>
      <c r="K1405" s="125"/>
      <c r="L1405" s="125"/>
      <c r="M1405" s="125"/>
      <c r="N1405" s="125"/>
      <c r="O1405" s="125"/>
      <c r="P1405" s="125"/>
      <c r="Q1405" s="125"/>
      <c r="R1405" s="125"/>
      <c r="S1405" s="125"/>
      <c r="T1405" s="125"/>
      <c r="U1405" s="125"/>
    </row>
    <row r="1406" spans="1:21" x14ac:dyDescent="0.25">
      <c r="A1406" s="75"/>
      <c r="B1406" s="125"/>
      <c r="C1406" s="125"/>
      <c r="D1406" s="125"/>
      <c r="E1406" s="125"/>
      <c r="F1406" s="125"/>
      <c r="G1406" s="125"/>
      <c r="H1406" s="125"/>
      <c r="I1406" s="125"/>
      <c r="J1406" s="125"/>
      <c r="K1406" s="125"/>
      <c r="L1406" s="125"/>
      <c r="M1406" s="125"/>
      <c r="N1406" s="125"/>
      <c r="O1406" s="125"/>
      <c r="P1406" s="125"/>
      <c r="Q1406" s="125"/>
      <c r="R1406" s="125"/>
      <c r="S1406" s="125"/>
      <c r="T1406" s="125"/>
      <c r="U1406" s="125"/>
    </row>
    <row r="1407" spans="1:21" x14ac:dyDescent="0.25">
      <c r="A1407" s="75"/>
      <c r="B1407" s="125"/>
      <c r="C1407" s="125"/>
      <c r="D1407" s="125"/>
      <c r="E1407" s="125"/>
      <c r="F1407" s="125"/>
      <c r="G1407" s="125"/>
      <c r="H1407" s="125"/>
      <c r="I1407" s="125"/>
      <c r="J1407" s="125"/>
      <c r="K1407" s="125"/>
      <c r="L1407" s="125"/>
      <c r="M1407" s="125"/>
      <c r="N1407" s="125"/>
      <c r="O1407" s="125"/>
      <c r="P1407" s="125"/>
      <c r="Q1407" s="125"/>
      <c r="R1407" s="125"/>
      <c r="S1407" s="125"/>
      <c r="T1407" s="125"/>
      <c r="U1407" s="125"/>
    </row>
    <row r="1408" spans="1:21" x14ac:dyDescent="0.25">
      <c r="A1408" s="75"/>
      <c r="B1408" s="125"/>
      <c r="C1408" s="125"/>
      <c r="D1408" s="125"/>
      <c r="E1408" s="125"/>
      <c r="F1408" s="125"/>
      <c r="G1408" s="125"/>
      <c r="H1408" s="125"/>
      <c r="I1408" s="125"/>
      <c r="J1408" s="125"/>
      <c r="K1408" s="125"/>
      <c r="L1408" s="125"/>
      <c r="M1408" s="125"/>
      <c r="N1408" s="125"/>
      <c r="O1408" s="125"/>
      <c r="P1408" s="125"/>
      <c r="Q1408" s="125"/>
      <c r="R1408" s="125"/>
      <c r="S1408" s="125"/>
      <c r="T1408" s="125"/>
      <c r="U1408" s="125"/>
    </row>
    <row r="1409" spans="1:21" x14ac:dyDescent="0.25">
      <c r="A1409" s="75"/>
      <c r="B1409" s="125"/>
      <c r="C1409" s="125"/>
      <c r="D1409" s="125"/>
      <c r="E1409" s="125"/>
      <c r="F1409" s="125"/>
      <c r="G1409" s="125"/>
      <c r="H1409" s="125"/>
      <c r="I1409" s="125"/>
      <c r="J1409" s="125"/>
      <c r="K1409" s="125"/>
      <c r="L1409" s="125"/>
      <c r="M1409" s="125"/>
      <c r="N1409" s="125"/>
      <c r="O1409" s="125"/>
      <c r="P1409" s="125"/>
      <c r="Q1409" s="125"/>
      <c r="R1409" s="125"/>
      <c r="S1409" s="125"/>
      <c r="T1409" s="125"/>
      <c r="U1409" s="125"/>
    </row>
    <row r="1410" spans="1:21" x14ac:dyDescent="0.25">
      <c r="A1410" s="75"/>
      <c r="B1410" s="125"/>
      <c r="C1410" s="125"/>
      <c r="D1410" s="125"/>
      <c r="E1410" s="125"/>
      <c r="F1410" s="125"/>
      <c r="G1410" s="125"/>
      <c r="H1410" s="125"/>
      <c r="I1410" s="125"/>
      <c r="J1410" s="125"/>
      <c r="K1410" s="125"/>
      <c r="L1410" s="125"/>
      <c r="M1410" s="125"/>
      <c r="N1410" s="125"/>
      <c r="O1410" s="125"/>
      <c r="P1410" s="125"/>
      <c r="Q1410" s="125"/>
      <c r="R1410" s="125"/>
      <c r="S1410" s="125"/>
      <c r="T1410" s="125"/>
      <c r="U1410" s="125"/>
    </row>
    <row r="1411" spans="1:21" x14ac:dyDescent="0.25">
      <c r="A1411" s="75"/>
      <c r="B1411" s="125"/>
      <c r="C1411" s="125"/>
      <c r="D1411" s="125"/>
      <c r="E1411" s="125"/>
      <c r="F1411" s="125"/>
      <c r="G1411" s="125"/>
      <c r="H1411" s="125"/>
      <c r="I1411" s="125"/>
      <c r="J1411" s="125"/>
      <c r="K1411" s="125"/>
      <c r="L1411" s="125"/>
      <c r="M1411" s="125"/>
      <c r="N1411" s="125"/>
      <c r="O1411" s="125"/>
      <c r="P1411" s="125"/>
      <c r="Q1411" s="125"/>
      <c r="R1411" s="125"/>
      <c r="S1411" s="125"/>
      <c r="T1411" s="125"/>
      <c r="U1411" s="125"/>
    </row>
    <row r="1412" spans="1:21" x14ac:dyDescent="0.25">
      <c r="A1412" s="75"/>
      <c r="B1412" s="125"/>
      <c r="C1412" s="125"/>
      <c r="D1412" s="125"/>
      <c r="E1412" s="125"/>
      <c r="F1412" s="125"/>
      <c r="G1412" s="125"/>
      <c r="H1412" s="125"/>
      <c r="I1412" s="125"/>
      <c r="J1412" s="125"/>
      <c r="K1412" s="125"/>
      <c r="L1412" s="125"/>
      <c r="M1412" s="125"/>
      <c r="N1412" s="125"/>
      <c r="O1412" s="125"/>
      <c r="P1412" s="125"/>
      <c r="Q1412" s="125"/>
      <c r="R1412" s="125"/>
      <c r="S1412" s="125"/>
      <c r="T1412" s="125"/>
      <c r="U1412" s="125"/>
    </row>
    <row r="1413" spans="1:21" x14ac:dyDescent="0.25">
      <c r="A1413" s="75"/>
      <c r="B1413" s="125"/>
      <c r="C1413" s="125"/>
      <c r="D1413" s="125"/>
      <c r="E1413" s="125"/>
      <c r="F1413" s="125"/>
      <c r="G1413" s="125"/>
      <c r="H1413" s="125"/>
      <c r="I1413" s="125"/>
      <c r="J1413" s="125"/>
      <c r="K1413" s="125"/>
      <c r="L1413" s="125"/>
      <c r="M1413" s="125"/>
      <c r="N1413" s="125"/>
      <c r="O1413" s="125"/>
      <c r="P1413" s="125"/>
      <c r="Q1413" s="125"/>
      <c r="R1413" s="125"/>
      <c r="S1413" s="125"/>
      <c r="T1413" s="125"/>
      <c r="U1413" s="125"/>
    </row>
    <row r="1414" spans="1:21" x14ac:dyDescent="0.25">
      <c r="A1414" s="75"/>
      <c r="B1414" s="125"/>
      <c r="C1414" s="125"/>
      <c r="D1414" s="125"/>
      <c r="E1414" s="125"/>
      <c r="F1414" s="125"/>
      <c r="G1414" s="125"/>
      <c r="H1414" s="125"/>
      <c r="I1414" s="125"/>
      <c r="J1414" s="125"/>
      <c r="K1414" s="125"/>
      <c r="L1414" s="125"/>
      <c r="M1414" s="125"/>
      <c r="N1414" s="125"/>
      <c r="O1414" s="125"/>
      <c r="P1414" s="125"/>
      <c r="Q1414" s="125"/>
      <c r="R1414" s="125"/>
      <c r="S1414" s="125"/>
      <c r="T1414" s="125"/>
      <c r="U1414" s="125"/>
    </row>
    <row r="1415" spans="1:21" x14ac:dyDescent="0.25">
      <c r="A1415" s="75"/>
      <c r="B1415" s="125"/>
      <c r="C1415" s="125"/>
      <c r="D1415" s="125"/>
      <c r="E1415" s="125"/>
      <c r="F1415" s="125"/>
      <c r="G1415" s="125"/>
      <c r="H1415" s="125"/>
      <c r="I1415" s="125"/>
      <c r="J1415" s="125"/>
      <c r="K1415" s="125"/>
      <c r="L1415" s="125"/>
      <c r="M1415" s="125"/>
      <c r="N1415" s="125"/>
      <c r="O1415" s="125"/>
      <c r="P1415" s="125"/>
      <c r="Q1415" s="125"/>
      <c r="R1415" s="125"/>
      <c r="S1415" s="125"/>
      <c r="T1415" s="125"/>
      <c r="U1415" s="125"/>
    </row>
    <row r="1416" spans="1:21" x14ac:dyDescent="0.25">
      <c r="A1416" s="75"/>
      <c r="B1416" s="125"/>
      <c r="C1416" s="125"/>
      <c r="D1416" s="125"/>
      <c r="E1416" s="125"/>
      <c r="F1416" s="125"/>
      <c r="G1416" s="125"/>
      <c r="H1416" s="125"/>
      <c r="I1416" s="125"/>
      <c r="J1416" s="125"/>
      <c r="K1416" s="125"/>
      <c r="L1416" s="125"/>
      <c r="M1416" s="125"/>
      <c r="N1416" s="125"/>
      <c r="O1416" s="125"/>
      <c r="P1416" s="125"/>
      <c r="Q1416" s="125"/>
      <c r="R1416" s="125"/>
      <c r="S1416" s="125"/>
      <c r="T1416" s="125"/>
      <c r="U1416" s="125"/>
    </row>
    <row r="1417" spans="1:21" x14ac:dyDescent="0.25">
      <c r="A1417" s="75"/>
      <c r="B1417" s="125"/>
      <c r="C1417" s="125"/>
      <c r="D1417" s="125"/>
      <c r="E1417" s="125"/>
      <c r="F1417" s="125"/>
      <c r="G1417" s="125"/>
      <c r="H1417" s="125"/>
      <c r="I1417" s="125"/>
      <c r="J1417" s="125"/>
      <c r="K1417" s="125"/>
      <c r="L1417" s="125"/>
      <c r="M1417" s="125"/>
      <c r="N1417" s="125"/>
      <c r="O1417" s="125"/>
      <c r="P1417" s="125"/>
      <c r="Q1417" s="125"/>
      <c r="R1417" s="125"/>
      <c r="S1417" s="125"/>
      <c r="T1417" s="125"/>
      <c r="U1417" s="125"/>
    </row>
    <row r="1418" spans="1:21" x14ac:dyDescent="0.25">
      <c r="A1418" s="75"/>
      <c r="B1418" s="125"/>
      <c r="C1418" s="125"/>
      <c r="D1418" s="125"/>
      <c r="E1418" s="125"/>
      <c r="F1418" s="125"/>
      <c r="G1418" s="125"/>
      <c r="H1418" s="125"/>
      <c r="I1418" s="125"/>
      <c r="J1418" s="125"/>
      <c r="K1418" s="125"/>
      <c r="L1418" s="125"/>
      <c r="M1418" s="125"/>
      <c r="N1418" s="125"/>
      <c r="O1418" s="125"/>
      <c r="P1418" s="125"/>
      <c r="Q1418" s="125"/>
      <c r="R1418" s="125"/>
      <c r="S1418" s="125"/>
      <c r="T1418" s="125"/>
      <c r="U1418" s="125"/>
    </row>
    <row r="1419" spans="1:21" x14ac:dyDescent="0.25">
      <c r="A1419" s="75"/>
      <c r="B1419" s="125"/>
      <c r="C1419" s="125"/>
      <c r="D1419" s="125"/>
      <c r="E1419" s="125"/>
      <c r="F1419" s="125"/>
      <c r="G1419" s="125"/>
      <c r="H1419" s="125"/>
      <c r="I1419" s="125"/>
      <c r="J1419" s="125"/>
      <c r="K1419" s="125"/>
      <c r="L1419" s="125"/>
      <c r="M1419" s="125"/>
      <c r="N1419" s="125"/>
      <c r="O1419" s="125"/>
      <c r="P1419" s="125"/>
      <c r="Q1419" s="125"/>
      <c r="R1419" s="125"/>
      <c r="S1419" s="125"/>
      <c r="T1419" s="125"/>
      <c r="U1419" s="125"/>
    </row>
    <row r="1420" spans="1:21" x14ac:dyDescent="0.25">
      <c r="A1420" s="75"/>
      <c r="B1420" s="125"/>
      <c r="C1420" s="125"/>
      <c r="D1420" s="125"/>
      <c r="E1420" s="125"/>
      <c r="F1420" s="125"/>
      <c r="G1420" s="125"/>
      <c r="H1420" s="125"/>
      <c r="I1420" s="125"/>
      <c r="J1420" s="125"/>
      <c r="K1420" s="125"/>
      <c r="L1420" s="125"/>
      <c r="M1420" s="125"/>
      <c r="N1420" s="125"/>
      <c r="O1420" s="125"/>
      <c r="P1420" s="125"/>
      <c r="Q1420" s="125"/>
      <c r="R1420" s="125"/>
      <c r="S1420" s="125"/>
      <c r="T1420" s="125"/>
      <c r="U1420" s="125"/>
    </row>
    <row r="1421" spans="1:21" x14ac:dyDescent="0.25">
      <c r="A1421" s="75"/>
      <c r="B1421" s="125"/>
      <c r="C1421" s="125"/>
      <c r="D1421" s="125"/>
      <c r="E1421" s="125"/>
      <c r="F1421" s="125"/>
      <c r="G1421" s="125"/>
      <c r="H1421" s="125"/>
      <c r="I1421" s="125"/>
      <c r="J1421" s="125"/>
      <c r="K1421" s="125"/>
      <c r="L1421" s="125"/>
      <c r="M1421" s="125"/>
      <c r="N1421" s="125"/>
      <c r="O1421" s="125"/>
      <c r="P1421" s="125"/>
      <c r="Q1421" s="125"/>
      <c r="R1421" s="125"/>
      <c r="S1421" s="125"/>
      <c r="T1421" s="125"/>
      <c r="U1421" s="125"/>
    </row>
    <row r="1422" spans="1:21" x14ac:dyDescent="0.25">
      <c r="A1422" s="75"/>
      <c r="B1422" s="125"/>
      <c r="C1422" s="125"/>
      <c r="D1422" s="125"/>
      <c r="E1422" s="125"/>
      <c r="F1422" s="125"/>
      <c r="G1422" s="125"/>
      <c r="H1422" s="125"/>
      <c r="I1422" s="125"/>
      <c r="J1422" s="125"/>
      <c r="K1422" s="125"/>
      <c r="L1422" s="125"/>
      <c r="M1422" s="125"/>
      <c r="N1422" s="125"/>
      <c r="O1422" s="125"/>
      <c r="P1422" s="125"/>
      <c r="Q1422" s="125"/>
      <c r="R1422" s="125"/>
      <c r="S1422" s="125"/>
      <c r="T1422" s="125"/>
      <c r="U1422" s="125"/>
    </row>
    <row r="1423" spans="1:21" x14ac:dyDescent="0.25">
      <c r="A1423" s="75"/>
      <c r="B1423" s="125"/>
      <c r="C1423" s="125"/>
      <c r="D1423" s="125"/>
      <c r="E1423" s="125"/>
      <c r="F1423" s="125"/>
      <c r="G1423" s="125"/>
      <c r="H1423" s="125"/>
      <c r="I1423" s="125"/>
      <c r="J1423" s="125"/>
      <c r="K1423" s="125"/>
      <c r="L1423" s="125"/>
      <c r="M1423" s="125"/>
      <c r="N1423" s="125"/>
      <c r="O1423" s="125"/>
      <c r="P1423" s="125"/>
      <c r="Q1423" s="125"/>
      <c r="R1423" s="125"/>
      <c r="S1423" s="125"/>
      <c r="T1423" s="125"/>
      <c r="U1423" s="125"/>
    </row>
    <row r="1424" spans="1:21" x14ac:dyDescent="0.25">
      <c r="A1424" s="75"/>
      <c r="B1424" s="125"/>
      <c r="C1424" s="125"/>
      <c r="D1424" s="125"/>
      <c r="E1424" s="125"/>
      <c r="F1424" s="125"/>
      <c r="G1424" s="125"/>
      <c r="H1424" s="125"/>
      <c r="I1424" s="125"/>
      <c r="J1424" s="125"/>
      <c r="K1424" s="125"/>
      <c r="L1424" s="125"/>
      <c r="M1424" s="125"/>
      <c r="N1424" s="125"/>
      <c r="O1424" s="125"/>
      <c r="P1424" s="125"/>
      <c r="Q1424" s="125"/>
      <c r="R1424" s="125"/>
      <c r="S1424" s="125"/>
      <c r="T1424" s="125"/>
      <c r="U1424" s="125"/>
    </row>
    <row r="1425" spans="1:21" x14ac:dyDescent="0.25">
      <c r="A1425" s="75"/>
      <c r="B1425" s="125"/>
      <c r="C1425" s="125"/>
      <c r="D1425" s="125"/>
      <c r="E1425" s="125"/>
      <c r="F1425" s="125"/>
      <c r="G1425" s="125"/>
      <c r="H1425" s="125"/>
      <c r="I1425" s="125"/>
      <c r="J1425" s="125"/>
      <c r="K1425" s="125"/>
      <c r="L1425" s="125"/>
      <c r="M1425" s="125"/>
      <c r="N1425" s="125"/>
      <c r="O1425" s="125"/>
      <c r="P1425" s="125"/>
      <c r="Q1425" s="125"/>
      <c r="R1425" s="125"/>
      <c r="S1425" s="125"/>
      <c r="T1425" s="125"/>
      <c r="U1425" s="125"/>
    </row>
    <row r="1426" spans="1:21" x14ac:dyDescent="0.25">
      <c r="A1426" s="75"/>
      <c r="B1426" s="125"/>
      <c r="C1426" s="125"/>
      <c r="D1426" s="125"/>
      <c r="E1426" s="125"/>
      <c r="F1426" s="125"/>
      <c r="G1426" s="125"/>
      <c r="H1426" s="125"/>
      <c r="I1426" s="125"/>
      <c r="J1426" s="125"/>
      <c r="K1426" s="125"/>
      <c r="L1426" s="125"/>
      <c r="M1426" s="125"/>
      <c r="N1426" s="125"/>
      <c r="O1426" s="125"/>
      <c r="P1426" s="125"/>
      <c r="Q1426" s="125"/>
      <c r="R1426" s="125"/>
      <c r="S1426" s="125"/>
      <c r="T1426" s="125"/>
      <c r="U1426" s="125"/>
    </row>
    <row r="1427" spans="1:21" x14ac:dyDescent="0.25">
      <c r="A1427" s="75"/>
      <c r="B1427" s="125"/>
      <c r="C1427" s="125"/>
      <c r="D1427" s="125"/>
      <c r="E1427" s="125"/>
      <c r="F1427" s="125"/>
      <c r="G1427" s="125"/>
      <c r="H1427" s="125"/>
      <c r="I1427" s="125"/>
      <c r="J1427" s="125"/>
      <c r="K1427" s="125"/>
      <c r="L1427" s="125"/>
      <c r="M1427" s="125"/>
      <c r="N1427" s="125"/>
      <c r="O1427" s="125"/>
      <c r="P1427" s="125"/>
      <c r="Q1427" s="125"/>
      <c r="R1427" s="125"/>
      <c r="S1427" s="125"/>
      <c r="T1427" s="125"/>
      <c r="U1427" s="125"/>
    </row>
    <row r="1428" spans="1:21" x14ac:dyDescent="0.25">
      <c r="A1428" s="75"/>
      <c r="B1428" s="125"/>
      <c r="C1428" s="125"/>
      <c r="D1428" s="125"/>
      <c r="E1428" s="125"/>
      <c r="F1428" s="125"/>
      <c r="G1428" s="125"/>
      <c r="H1428" s="125"/>
      <c r="I1428" s="125"/>
      <c r="J1428" s="125"/>
      <c r="K1428" s="125"/>
      <c r="L1428" s="125"/>
      <c r="M1428" s="125"/>
      <c r="N1428" s="125"/>
      <c r="O1428" s="125"/>
      <c r="P1428" s="125"/>
      <c r="Q1428" s="125"/>
      <c r="R1428" s="125"/>
      <c r="S1428" s="125"/>
      <c r="T1428" s="125"/>
      <c r="U1428" s="125"/>
    </row>
    <row r="1429" spans="1:21" x14ac:dyDescent="0.25">
      <c r="A1429" s="75"/>
      <c r="B1429" s="125"/>
      <c r="C1429" s="125"/>
      <c r="D1429" s="125"/>
      <c r="E1429" s="125"/>
      <c r="F1429" s="125"/>
      <c r="G1429" s="125"/>
      <c r="H1429" s="125"/>
      <c r="I1429" s="125"/>
      <c r="J1429" s="125"/>
      <c r="K1429" s="125"/>
      <c r="L1429" s="125"/>
      <c r="M1429" s="125"/>
      <c r="N1429" s="125"/>
      <c r="O1429" s="125"/>
      <c r="P1429" s="125"/>
      <c r="Q1429" s="125"/>
      <c r="R1429" s="125"/>
      <c r="S1429" s="125"/>
      <c r="T1429" s="125"/>
      <c r="U1429" s="125"/>
    </row>
    <row r="1430" spans="1:21" x14ac:dyDescent="0.25">
      <c r="A1430" s="75"/>
      <c r="B1430" s="125"/>
      <c r="C1430" s="125"/>
      <c r="D1430" s="125"/>
      <c r="E1430" s="125"/>
      <c r="F1430" s="125"/>
      <c r="G1430" s="125"/>
      <c r="H1430" s="125"/>
      <c r="I1430" s="125"/>
      <c r="J1430" s="125"/>
      <c r="K1430" s="125"/>
      <c r="L1430" s="125"/>
      <c r="M1430" s="125"/>
      <c r="N1430" s="125"/>
      <c r="O1430" s="125"/>
      <c r="P1430" s="125"/>
      <c r="Q1430" s="125"/>
      <c r="R1430" s="125"/>
      <c r="S1430" s="125"/>
      <c r="T1430" s="125"/>
      <c r="U1430" s="125"/>
    </row>
    <row r="1431" spans="1:21" x14ac:dyDescent="0.25">
      <c r="A1431" s="75"/>
      <c r="B1431" s="125"/>
      <c r="C1431" s="125"/>
      <c r="D1431" s="125"/>
      <c r="E1431" s="125"/>
      <c r="F1431" s="125"/>
      <c r="G1431" s="125"/>
      <c r="H1431" s="125"/>
      <c r="I1431" s="125"/>
      <c r="J1431" s="125"/>
      <c r="K1431" s="125"/>
      <c r="L1431" s="125"/>
      <c r="M1431" s="125"/>
      <c r="N1431" s="125"/>
      <c r="O1431" s="125"/>
      <c r="P1431" s="125"/>
      <c r="Q1431" s="125"/>
      <c r="R1431" s="125"/>
      <c r="S1431" s="125"/>
      <c r="T1431" s="125"/>
      <c r="U1431" s="125"/>
    </row>
    <row r="1432" spans="1:21" x14ac:dyDescent="0.25">
      <c r="A1432" s="75"/>
      <c r="B1432" s="125"/>
      <c r="C1432" s="125"/>
      <c r="D1432" s="125"/>
      <c r="E1432" s="125"/>
      <c r="F1432" s="125"/>
      <c r="G1432" s="125"/>
      <c r="H1432" s="125"/>
      <c r="I1432" s="125"/>
      <c r="J1432" s="125"/>
      <c r="K1432" s="125"/>
      <c r="L1432" s="125"/>
      <c r="M1432" s="125"/>
      <c r="N1432" s="125"/>
      <c r="O1432" s="125"/>
      <c r="P1432" s="125"/>
      <c r="Q1432" s="125"/>
      <c r="R1432" s="125"/>
      <c r="S1432" s="125"/>
      <c r="T1432" s="125"/>
      <c r="U1432" s="125"/>
    </row>
    <row r="1433" spans="1:21" x14ac:dyDescent="0.25">
      <c r="A1433" s="75"/>
      <c r="B1433" s="125"/>
      <c r="C1433" s="125"/>
      <c r="D1433" s="125"/>
      <c r="E1433" s="125"/>
      <c r="F1433" s="125"/>
      <c r="G1433" s="125"/>
      <c r="H1433" s="125"/>
      <c r="I1433" s="125"/>
      <c r="J1433" s="125"/>
      <c r="K1433" s="125"/>
      <c r="L1433" s="125"/>
      <c r="M1433" s="125"/>
      <c r="N1433" s="125"/>
      <c r="O1433" s="125"/>
      <c r="P1433" s="125"/>
      <c r="Q1433" s="125"/>
      <c r="R1433" s="125"/>
      <c r="S1433" s="125"/>
      <c r="T1433" s="125"/>
      <c r="U1433" s="125"/>
    </row>
    <row r="1434" spans="1:21" x14ac:dyDescent="0.25">
      <c r="A1434" s="75"/>
      <c r="B1434" s="125"/>
      <c r="C1434" s="125"/>
      <c r="D1434" s="125"/>
      <c r="E1434" s="125"/>
      <c r="F1434" s="125"/>
      <c r="G1434" s="125"/>
      <c r="H1434" s="125"/>
      <c r="I1434" s="125"/>
      <c r="J1434" s="125"/>
      <c r="K1434" s="125"/>
      <c r="L1434" s="125"/>
      <c r="M1434" s="125"/>
      <c r="N1434" s="125"/>
      <c r="O1434" s="125"/>
      <c r="P1434" s="125"/>
      <c r="Q1434" s="125"/>
      <c r="R1434" s="125"/>
      <c r="S1434" s="125"/>
      <c r="T1434" s="125"/>
      <c r="U1434" s="125"/>
    </row>
    <row r="1435" spans="1:21" x14ac:dyDescent="0.25">
      <c r="A1435" s="75"/>
      <c r="B1435" s="125"/>
      <c r="C1435" s="125"/>
      <c r="D1435" s="125"/>
      <c r="E1435" s="125"/>
      <c r="F1435" s="125"/>
      <c r="G1435" s="125"/>
      <c r="H1435" s="125"/>
      <c r="I1435" s="125"/>
      <c r="J1435" s="125"/>
      <c r="K1435" s="125"/>
      <c r="L1435" s="125"/>
      <c r="M1435" s="125"/>
      <c r="N1435" s="125"/>
      <c r="O1435" s="125"/>
      <c r="P1435" s="125"/>
      <c r="Q1435" s="125"/>
      <c r="R1435" s="125"/>
      <c r="S1435" s="125"/>
      <c r="T1435" s="125"/>
      <c r="U1435" s="125"/>
    </row>
    <row r="1436" spans="1:21" x14ac:dyDescent="0.25">
      <c r="A1436" s="75"/>
      <c r="B1436" s="125"/>
      <c r="C1436" s="125"/>
      <c r="D1436" s="125"/>
      <c r="E1436" s="125"/>
      <c r="F1436" s="125"/>
      <c r="G1436" s="125"/>
      <c r="H1436" s="125"/>
      <c r="I1436" s="125"/>
      <c r="J1436" s="125"/>
      <c r="K1436" s="125"/>
      <c r="L1436" s="125"/>
      <c r="M1436" s="125"/>
      <c r="N1436" s="125"/>
      <c r="O1436" s="125"/>
      <c r="P1436" s="125"/>
      <c r="Q1436" s="125"/>
      <c r="R1436" s="125"/>
      <c r="S1436" s="125"/>
      <c r="T1436" s="125"/>
      <c r="U1436" s="125"/>
    </row>
    <row r="1437" spans="1:21" x14ac:dyDescent="0.25">
      <c r="A1437" s="75"/>
      <c r="B1437" s="125"/>
      <c r="C1437" s="125"/>
      <c r="D1437" s="125"/>
      <c r="E1437" s="125"/>
      <c r="F1437" s="125"/>
      <c r="G1437" s="125"/>
      <c r="H1437" s="125"/>
      <c r="I1437" s="125"/>
      <c r="J1437" s="125"/>
      <c r="K1437" s="125"/>
      <c r="L1437" s="125"/>
      <c r="M1437" s="125"/>
      <c r="N1437" s="125"/>
      <c r="O1437" s="125"/>
      <c r="P1437" s="125"/>
      <c r="Q1437" s="125"/>
      <c r="R1437" s="125"/>
      <c r="S1437" s="125"/>
      <c r="T1437" s="125"/>
      <c r="U1437" s="125"/>
    </row>
    <row r="1438" spans="1:21" x14ac:dyDescent="0.25">
      <c r="A1438" s="75"/>
      <c r="B1438" s="125"/>
      <c r="C1438" s="125"/>
      <c r="D1438" s="125"/>
      <c r="E1438" s="125"/>
      <c r="F1438" s="125"/>
      <c r="G1438" s="125"/>
      <c r="H1438" s="125"/>
      <c r="I1438" s="125"/>
      <c r="J1438" s="125"/>
      <c r="K1438" s="125"/>
      <c r="L1438" s="125"/>
      <c r="M1438" s="125"/>
      <c r="N1438" s="125"/>
      <c r="O1438" s="125"/>
      <c r="P1438" s="125"/>
      <c r="Q1438" s="125"/>
      <c r="R1438" s="125"/>
      <c r="S1438" s="125"/>
      <c r="T1438" s="125"/>
      <c r="U1438" s="125"/>
    </row>
    <row r="1439" spans="1:21" x14ac:dyDescent="0.25">
      <c r="A1439" s="75"/>
      <c r="B1439" s="125"/>
      <c r="C1439" s="125"/>
      <c r="D1439" s="125"/>
      <c r="E1439" s="125"/>
      <c r="F1439" s="125"/>
      <c r="G1439" s="125"/>
      <c r="H1439" s="125"/>
      <c r="I1439" s="125"/>
      <c r="J1439" s="125"/>
      <c r="K1439" s="125"/>
      <c r="L1439" s="125"/>
      <c r="M1439" s="125"/>
      <c r="N1439" s="125"/>
      <c r="O1439" s="125"/>
      <c r="P1439" s="125"/>
      <c r="Q1439" s="125"/>
      <c r="R1439" s="125"/>
      <c r="S1439" s="125"/>
      <c r="T1439" s="125"/>
      <c r="U1439" s="125"/>
    </row>
    <row r="1440" spans="1:21" x14ac:dyDescent="0.25">
      <c r="A1440" s="75"/>
      <c r="B1440" s="125"/>
      <c r="C1440" s="125"/>
      <c r="D1440" s="125"/>
      <c r="E1440" s="125"/>
      <c r="F1440" s="125"/>
      <c r="G1440" s="125"/>
      <c r="H1440" s="125"/>
      <c r="I1440" s="125"/>
      <c r="J1440" s="125"/>
      <c r="K1440" s="125"/>
      <c r="L1440" s="125"/>
      <c r="M1440" s="125"/>
      <c r="N1440" s="125"/>
      <c r="O1440" s="125"/>
      <c r="P1440" s="125"/>
      <c r="Q1440" s="125"/>
      <c r="R1440" s="125"/>
      <c r="S1440" s="125"/>
      <c r="T1440" s="125"/>
      <c r="U1440" s="125"/>
    </row>
    <row r="1441" spans="1:21" x14ac:dyDescent="0.25">
      <c r="A1441" s="75"/>
      <c r="B1441" s="125"/>
      <c r="C1441" s="125"/>
      <c r="D1441" s="125"/>
      <c r="E1441" s="125"/>
      <c r="F1441" s="125"/>
      <c r="G1441" s="125"/>
      <c r="H1441" s="125"/>
      <c r="I1441" s="125"/>
      <c r="J1441" s="125"/>
      <c r="K1441" s="125"/>
      <c r="L1441" s="125"/>
      <c r="M1441" s="125"/>
      <c r="N1441" s="125"/>
      <c r="O1441" s="125"/>
      <c r="P1441" s="125"/>
      <c r="Q1441" s="125"/>
      <c r="R1441" s="125"/>
      <c r="S1441" s="125"/>
      <c r="T1441" s="125"/>
      <c r="U1441" s="125"/>
    </row>
    <row r="1442" spans="1:21" x14ac:dyDescent="0.25">
      <c r="A1442" s="75"/>
      <c r="B1442" s="125"/>
      <c r="C1442" s="125"/>
      <c r="D1442" s="125"/>
      <c r="E1442" s="125"/>
      <c r="F1442" s="125"/>
      <c r="G1442" s="125"/>
      <c r="H1442" s="125"/>
      <c r="I1442" s="125"/>
      <c r="J1442" s="125"/>
      <c r="K1442" s="125"/>
      <c r="L1442" s="125"/>
      <c r="M1442" s="125"/>
      <c r="N1442" s="125"/>
      <c r="O1442" s="125"/>
      <c r="P1442" s="125"/>
      <c r="Q1442" s="125"/>
      <c r="R1442" s="125"/>
      <c r="S1442" s="125"/>
      <c r="T1442" s="125"/>
      <c r="U1442" s="125"/>
    </row>
    <row r="1443" spans="1:21" x14ac:dyDescent="0.25">
      <c r="A1443" s="75"/>
      <c r="B1443" s="125"/>
      <c r="C1443" s="125"/>
      <c r="D1443" s="125"/>
      <c r="E1443" s="125"/>
      <c r="F1443" s="125"/>
      <c r="G1443" s="125"/>
      <c r="H1443" s="125"/>
      <c r="I1443" s="125"/>
      <c r="J1443" s="125"/>
      <c r="K1443" s="125"/>
      <c r="L1443" s="125"/>
      <c r="M1443" s="125"/>
      <c r="N1443" s="125"/>
      <c r="O1443" s="125"/>
      <c r="P1443" s="125"/>
      <c r="Q1443" s="125"/>
      <c r="R1443" s="125"/>
      <c r="S1443" s="125"/>
      <c r="T1443" s="125"/>
      <c r="U1443" s="125"/>
    </row>
    <row r="1444" spans="1:21" x14ac:dyDescent="0.25">
      <c r="A1444" s="75"/>
      <c r="B1444" s="125"/>
      <c r="C1444" s="125"/>
      <c r="D1444" s="125"/>
      <c r="E1444" s="125"/>
      <c r="F1444" s="125"/>
      <c r="G1444" s="125"/>
      <c r="H1444" s="125"/>
      <c r="I1444" s="125"/>
      <c r="J1444" s="125"/>
      <c r="K1444" s="125"/>
      <c r="L1444" s="125"/>
      <c r="M1444" s="125"/>
      <c r="N1444" s="125"/>
      <c r="O1444" s="125"/>
      <c r="P1444" s="125"/>
      <c r="Q1444" s="125"/>
      <c r="R1444" s="125"/>
      <c r="S1444" s="125"/>
      <c r="T1444" s="125"/>
      <c r="U1444" s="125"/>
    </row>
    <row r="1445" spans="1:21" x14ac:dyDescent="0.25">
      <c r="A1445" s="75"/>
      <c r="B1445" s="125"/>
      <c r="C1445" s="125"/>
      <c r="D1445" s="125"/>
      <c r="E1445" s="125"/>
      <c r="F1445" s="125"/>
      <c r="G1445" s="125"/>
      <c r="H1445" s="125"/>
      <c r="I1445" s="125"/>
      <c r="J1445" s="125"/>
      <c r="K1445" s="125"/>
      <c r="L1445" s="125"/>
      <c r="M1445" s="125"/>
      <c r="N1445" s="125"/>
      <c r="O1445" s="125"/>
      <c r="P1445" s="125"/>
      <c r="Q1445" s="125"/>
      <c r="R1445" s="125"/>
      <c r="S1445" s="125"/>
      <c r="T1445" s="125"/>
      <c r="U1445" s="125"/>
    </row>
    <row r="1446" spans="1:21" x14ac:dyDescent="0.25">
      <c r="A1446" s="75"/>
      <c r="B1446" s="125"/>
      <c r="C1446" s="125"/>
      <c r="D1446" s="125"/>
      <c r="E1446" s="125"/>
      <c r="F1446" s="125"/>
      <c r="G1446" s="125"/>
      <c r="H1446" s="125"/>
      <c r="I1446" s="125"/>
      <c r="J1446" s="125"/>
      <c r="K1446" s="125"/>
      <c r="L1446" s="125"/>
      <c r="M1446" s="125"/>
      <c r="N1446" s="125"/>
      <c r="O1446" s="125"/>
      <c r="P1446" s="125"/>
      <c r="Q1446" s="125"/>
      <c r="R1446" s="125"/>
      <c r="S1446" s="125"/>
      <c r="T1446" s="125"/>
      <c r="U1446" s="125"/>
    </row>
    <row r="1447" spans="1:21" x14ac:dyDescent="0.25">
      <c r="A1447" s="75"/>
      <c r="B1447" s="125"/>
      <c r="C1447" s="125"/>
      <c r="D1447" s="125"/>
      <c r="E1447" s="125"/>
      <c r="F1447" s="125"/>
      <c r="G1447" s="125"/>
      <c r="H1447" s="125"/>
      <c r="I1447" s="125"/>
      <c r="J1447" s="125"/>
      <c r="K1447" s="125"/>
      <c r="L1447" s="125"/>
      <c r="M1447" s="125"/>
      <c r="N1447" s="125"/>
      <c r="O1447" s="125"/>
      <c r="P1447" s="125"/>
      <c r="Q1447" s="125"/>
      <c r="R1447" s="125"/>
      <c r="S1447" s="125"/>
      <c r="T1447" s="125"/>
      <c r="U1447" s="125"/>
    </row>
    <row r="1448" spans="1:21" x14ac:dyDescent="0.25">
      <c r="A1448" s="75"/>
      <c r="B1448" s="125"/>
      <c r="C1448" s="125"/>
      <c r="D1448" s="125"/>
      <c r="E1448" s="125"/>
      <c r="F1448" s="125"/>
      <c r="G1448" s="125"/>
      <c r="H1448" s="125"/>
      <c r="I1448" s="125"/>
      <c r="J1448" s="125"/>
      <c r="K1448" s="125"/>
      <c r="L1448" s="125"/>
      <c r="M1448" s="125"/>
      <c r="N1448" s="125"/>
      <c r="O1448" s="125"/>
      <c r="P1448" s="125"/>
      <c r="Q1448" s="125"/>
      <c r="R1448" s="125"/>
      <c r="S1448" s="125"/>
      <c r="T1448" s="125"/>
      <c r="U1448" s="125"/>
    </row>
    <row r="1449" spans="1:21" x14ac:dyDescent="0.25">
      <c r="A1449" s="75"/>
      <c r="B1449" s="125"/>
      <c r="C1449" s="125"/>
      <c r="D1449" s="125"/>
      <c r="E1449" s="125"/>
      <c r="F1449" s="125"/>
      <c r="G1449" s="125"/>
      <c r="H1449" s="125"/>
      <c r="I1449" s="125"/>
      <c r="J1449" s="125"/>
      <c r="K1449" s="125"/>
      <c r="L1449" s="125"/>
      <c r="M1449" s="125"/>
      <c r="N1449" s="125"/>
      <c r="O1449" s="125"/>
      <c r="P1449" s="125"/>
      <c r="Q1449" s="125"/>
      <c r="R1449" s="125"/>
      <c r="S1449" s="125"/>
      <c r="T1449" s="125"/>
      <c r="U1449" s="125"/>
    </row>
    <row r="1450" spans="1:21" x14ac:dyDescent="0.25">
      <c r="A1450" s="75"/>
      <c r="B1450" s="125"/>
      <c r="C1450" s="125"/>
      <c r="D1450" s="125"/>
      <c r="E1450" s="125"/>
      <c r="F1450" s="125"/>
      <c r="G1450" s="125"/>
      <c r="H1450" s="125"/>
      <c r="I1450" s="125"/>
      <c r="J1450" s="125"/>
      <c r="K1450" s="125"/>
      <c r="L1450" s="125"/>
      <c r="M1450" s="125"/>
      <c r="N1450" s="125"/>
      <c r="O1450" s="125"/>
      <c r="P1450" s="125"/>
      <c r="Q1450" s="125"/>
      <c r="R1450" s="125"/>
      <c r="S1450" s="125"/>
      <c r="T1450" s="125"/>
      <c r="U1450" s="125"/>
    </row>
    <row r="1451" spans="1:21" x14ac:dyDescent="0.25">
      <c r="A1451" s="75"/>
      <c r="B1451" s="125"/>
      <c r="C1451" s="125"/>
      <c r="D1451" s="125"/>
      <c r="E1451" s="125"/>
      <c r="F1451" s="125"/>
      <c r="G1451" s="125"/>
      <c r="H1451" s="125"/>
      <c r="I1451" s="125"/>
      <c r="J1451" s="125"/>
      <c r="K1451" s="125"/>
      <c r="L1451" s="125"/>
      <c r="M1451" s="125"/>
      <c r="N1451" s="125"/>
      <c r="O1451" s="125"/>
      <c r="P1451" s="125"/>
      <c r="Q1451" s="125"/>
      <c r="R1451" s="125"/>
      <c r="S1451" s="125"/>
      <c r="T1451" s="125"/>
      <c r="U1451" s="125"/>
    </row>
  </sheetData>
  <autoFilter ref="A1:U145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Y690"/>
  <sheetViews>
    <sheetView zoomScale="75" zoomScaleNormal="75" workbookViewId="0">
      <pane ySplit="3" topLeftCell="A4" activePane="bottomLeft" state="frozen"/>
      <selection pane="bottomLeft" activeCell="Z12" sqref="Z12"/>
    </sheetView>
  </sheetViews>
  <sheetFormatPr baseColWidth="10" defaultRowHeight="15.75" x14ac:dyDescent="0.25"/>
  <cols>
    <col min="1" max="1" width="9.42578125" style="19" customWidth="1"/>
    <col min="2" max="2" width="20.5703125" style="19" bestFit="1" customWidth="1"/>
    <col min="3" max="3" width="23.5703125" style="19" bestFit="1" customWidth="1"/>
    <col min="4" max="4" width="19.7109375" style="19" bestFit="1" customWidth="1"/>
    <col min="5" max="5" width="10.5703125" style="19" customWidth="1"/>
    <col min="6" max="6" width="25.140625" style="19" bestFit="1" customWidth="1"/>
    <col min="7" max="7" width="23.7109375" style="19" customWidth="1"/>
    <col min="8" max="8" width="10" style="19" bestFit="1" customWidth="1"/>
    <col min="9" max="9" width="20.28515625" style="19" bestFit="1" customWidth="1"/>
    <col min="10" max="10" width="17.140625" style="19" bestFit="1" customWidth="1"/>
    <col min="11" max="11" width="7.28515625" style="20" customWidth="1"/>
    <col min="12" max="12" width="6.5703125" style="20" customWidth="1"/>
    <col min="13" max="13" width="7.140625" style="20" customWidth="1"/>
    <col min="14" max="14" width="9.7109375" style="20" customWidth="1"/>
    <col min="15" max="15" width="7.7109375" style="20" customWidth="1"/>
    <col min="16" max="16" width="8.140625" style="20" customWidth="1"/>
    <col min="17" max="17" width="8.42578125" style="20" customWidth="1"/>
    <col min="18" max="18" width="8.28515625" style="20" customWidth="1"/>
    <col min="19" max="19" width="12.140625" style="46" customWidth="1"/>
    <col min="20" max="20" width="19.85546875" style="46" customWidth="1"/>
    <col min="21" max="21" width="4.28515625" style="19" bestFit="1" customWidth="1"/>
    <col min="22" max="22" width="16" style="18" customWidth="1"/>
    <col min="23" max="23" width="9.85546875" style="18" customWidth="1"/>
    <col min="24" max="16384" width="11.42578125" style="18"/>
  </cols>
  <sheetData>
    <row r="2" spans="1:25" ht="45.75" customHeight="1" x14ac:dyDescent="0.25">
      <c r="A2" s="166" t="s">
        <v>206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7"/>
    </row>
    <row r="5" spans="1:25" x14ac:dyDescent="0.25">
      <c r="A5" s="21" t="s">
        <v>0</v>
      </c>
      <c r="B5" s="35" t="s">
        <v>78</v>
      </c>
      <c r="C5" s="35" t="s">
        <v>79</v>
      </c>
      <c r="D5" s="35" t="s">
        <v>80</v>
      </c>
      <c r="E5" s="35" t="s">
        <v>81</v>
      </c>
      <c r="F5" s="35" t="s">
        <v>82</v>
      </c>
      <c r="G5" s="35" t="s">
        <v>83</v>
      </c>
      <c r="H5" s="35" t="s">
        <v>104</v>
      </c>
      <c r="I5" s="35" t="s">
        <v>105</v>
      </c>
      <c r="J5" s="35" t="s">
        <v>106</v>
      </c>
      <c r="K5" s="35" t="s">
        <v>84</v>
      </c>
      <c r="L5" s="35" t="s">
        <v>85</v>
      </c>
      <c r="M5" s="35" t="s">
        <v>86</v>
      </c>
      <c r="N5" s="35" t="s">
        <v>87</v>
      </c>
      <c r="O5" s="35" t="s">
        <v>88</v>
      </c>
      <c r="P5" s="35" t="s">
        <v>89</v>
      </c>
      <c r="Q5" s="35" t="s">
        <v>90</v>
      </c>
      <c r="R5" s="35" t="s">
        <v>91</v>
      </c>
      <c r="S5" s="35" t="s">
        <v>134</v>
      </c>
      <c r="T5" s="35" t="s">
        <v>135</v>
      </c>
      <c r="U5" s="117" t="s">
        <v>77</v>
      </c>
      <c r="V5" s="112" t="s">
        <v>2</v>
      </c>
      <c r="W5" s="115" t="s">
        <v>64</v>
      </c>
    </row>
    <row r="6" spans="1:25" x14ac:dyDescent="0.25">
      <c r="A6" s="126">
        <v>1</v>
      </c>
      <c r="B6" s="125" t="s">
        <v>10</v>
      </c>
      <c r="C6" s="125" t="s">
        <v>11</v>
      </c>
      <c r="D6" s="125" t="s">
        <v>33</v>
      </c>
      <c r="E6" s="125" t="s">
        <v>13</v>
      </c>
      <c r="F6" s="125" t="s">
        <v>5</v>
      </c>
      <c r="G6" s="125" t="s">
        <v>92</v>
      </c>
      <c r="H6" s="125" t="s">
        <v>98</v>
      </c>
      <c r="I6" s="125" t="s">
        <v>99</v>
      </c>
      <c r="J6" s="125" t="s">
        <v>102</v>
      </c>
      <c r="K6" s="125" t="s">
        <v>14</v>
      </c>
      <c r="L6" s="125">
        <v>1</v>
      </c>
      <c r="M6" s="125">
        <v>2</v>
      </c>
      <c r="N6" s="125">
        <v>1</v>
      </c>
      <c r="O6" s="125">
        <v>1</v>
      </c>
      <c r="P6" s="125">
        <v>1</v>
      </c>
      <c r="Q6" s="125">
        <v>1</v>
      </c>
      <c r="R6" s="125" t="s">
        <v>19</v>
      </c>
      <c r="S6" s="125" t="s">
        <v>139</v>
      </c>
      <c r="T6" s="125" t="s">
        <v>137</v>
      </c>
      <c r="U6" s="19">
        <f t="shared" ref="U6:U69" si="0">SUM(L6:Q6)</f>
        <v>7</v>
      </c>
      <c r="V6" s="22" t="str">
        <f>IF(U6&lt;=10,"SATISFECHO",IF(U6&gt;=11,"INSATISFECHO"))</f>
        <v>SATISFECHO</v>
      </c>
      <c r="W6" s="55">
        <f>(1*100)/202</f>
        <v>0.49504950495049505</v>
      </c>
      <c r="X6" s="125" t="s">
        <v>165</v>
      </c>
      <c r="Y6" s="55"/>
    </row>
    <row r="7" spans="1:25" x14ac:dyDescent="0.25">
      <c r="A7" s="126">
        <v>2</v>
      </c>
      <c r="B7" s="125" t="s">
        <v>60</v>
      </c>
      <c r="C7" s="125" t="s">
        <v>11</v>
      </c>
      <c r="D7" s="125" t="s">
        <v>12</v>
      </c>
      <c r="E7" s="125" t="s">
        <v>13</v>
      </c>
      <c r="F7" s="125" t="s">
        <v>7</v>
      </c>
      <c r="G7" s="125" t="s">
        <v>18</v>
      </c>
      <c r="H7" s="125" t="s">
        <v>98</v>
      </c>
      <c r="I7" s="125" t="s">
        <v>99</v>
      </c>
      <c r="J7" s="125" t="s">
        <v>102</v>
      </c>
      <c r="K7" s="125" t="s">
        <v>19</v>
      </c>
      <c r="L7" s="125">
        <v>1</v>
      </c>
      <c r="M7" s="125">
        <v>1</v>
      </c>
      <c r="N7" s="125">
        <v>1</v>
      </c>
      <c r="O7" s="125">
        <v>1</v>
      </c>
      <c r="P7" s="125">
        <v>1</v>
      </c>
      <c r="Q7" s="125">
        <v>1</v>
      </c>
      <c r="R7" s="125" t="s">
        <v>19</v>
      </c>
      <c r="S7" s="125" t="s">
        <v>139</v>
      </c>
      <c r="T7" s="125" t="s">
        <v>137</v>
      </c>
      <c r="U7" s="19">
        <f t="shared" si="0"/>
        <v>6</v>
      </c>
      <c r="V7" s="22" t="str">
        <f t="shared" ref="V7:V70" si="1">IF(U7&lt;=10,"SATISFECHO",IF(U7&gt;=11,"INSATISFECHO"))</f>
        <v>SATISFECHO</v>
      </c>
      <c r="W7" s="55">
        <f t="shared" ref="W7:W70" si="2">(1*100)/202</f>
        <v>0.49504950495049505</v>
      </c>
      <c r="X7" s="125" t="s">
        <v>165</v>
      </c>
      <c r="Y7" s="55"/>
    </row>
    <row r="8" spans="1:25" x14ac:dyDescent="0.25">
      <c r="A8" s="126">
        <v>3</v>
      </c>
      <c r="B8" s="125" t="s">
        <v>30</v>
      </c>
      <c r="C8" s="125" t="s">
        <v>26</v>
      </c>
      <c r="D8" s="125" t="s">
        <v>12</v>
      </c>
      <c r="E8" s="125" t="s">
        <v>17</v>
      </c>
      <c r="F8" s="125" t="s">
        <v>7</v>
      </c>
      <c r="G8" s="125" t="s">
        <v>18</v>
      </c>
      <c r="H8" s="125" t="s">
        <v>98</v>
      </c>
      <c r="I8" s="125" t="s">
        <v>99</v>
      </c>
      <c r="J8" s="125" t="s">
        <v>102</v>
      </c>
      <c r="K8" s="125" t="s">
        <v>19</v>
      </c>
      <c r="L8" s="125">
        <v>1</v>
      </c>
      <c r="M8" s="125">
        <v>1</v>
      </c>
      <c r="N8" s="125">
        <v>1</v>
      </c>
      <c r="O8" s="125">
        <v>1</v>
      </c>
      <c r="P8" s="125">
        <v>1</v>
      </c>
      <c r="Q8" s="125">
        <v>2</v>
      </c>
      <c r="R8" s="125" t="s">
        <v>19</v>
      </c>
      <c r="S8" s="125" t="s">
        <v>139</v>
      </c>
      <c r="T8" s="125" t="s">
        <v>140</v>
      </c>
      <c r="U8" s="19">
        <f t="shared" si="0"/>
        <v>7</v>
      </c>
      <c r="V8" s="22" t="str">
        <f t="shared" si="1"/>
        <v>SATISFECHO</v>
      </c>
      <c r="W8" s="55">
        <f t="shared" si="2"/>
        <v>0.49504950495049505</v>
      </c>
      <c r="X8" s="125" t="s">
        <v>165</v>
      </c>
      <c r="Y8" s="55"/>
    </row>
    <row r="9" spans="1:25" x14ac:dyDescent="0.25">
      <c r="A9" s="126">
        <v>4</v>
      </c>
      <c r="B9" s="125" t="s">
        <v>10</v>
      </c>
      <c r="C9" s="125" t="s">
        <v>11</v>
      </c>
      <c r="D9" s="125" t="s">
        <v>12</v>
      </c>
      <c r="E9" s="125" t="s">
        <v>13</v>
      </c>
      <c r="F9" s="125" t="s">
        <v>7</v>
      </c>
      <c r="G9" s="125" t="s">
        <v>62</v>
      </c>
      <c r="H9" s="125" t="s">
        <v>98</v>
      </c>
      <c r="I9" s="125" t="s">
        <v>99</v>
      </c>
      <c r="J9" s="125" t="s">
        <v>102</v>
      </c>
      <c r="K9" s="125" t="s">
        <v>14</v>
      </c>
      <c r="L9" s="125">
        <v>2</v>
      </c>
      <c r="M9" s="125">
        <v>1</v>
      </c>
      <c r="N9" s="125">
        <v>1</v>
      </c>
      <c r="O9" s="125">
        <v>1</v>
      </c>
      <c r="P9" s="125">
        <v>1</v>
      </c>
      <c r="Q9" s="125">
        <v>2</v>
      </c>
      <c r="R9" s="125" t="s">
        <v>19</v>
      </c>
      <c r="S9" s="125" t="s">
        <v>142</v>
      </c>
      <c r="T9" s="125" t="s">
        <v>140</v>
      </c>
      <c r="U9" s="19">
        <f t="shared" si="0"/>
        <v>8</v>
      </c>
      <c r="V9" s="22" t="str">
        <f t="shared" si="1"/>
        <v>SATISFECHO</v>
      </c>
      <c r="W9" s="55">
        <f t="shared" si="2"/>
        <v>0.49504950495049505</v>
      </c>
      <c r="X9" s="125" t="s">
        <v>165</v>
      </c>
      <c r="Y9" s="55"/>
    </row>
    <row r="10" spans="1:25" x14ac:dyDescent="0.25">
      <c r="A10" s="126">
        <v>5</v>
      </c>
      <c r="B10" s="125" t="s">
        <v>34</v>
      </c>
      <c r="C10" s="125" t="s">
        <v>63</v>
      </c>
      <c r="D10" s="125" t="s">
        <v>25</v>
      </c>
      <c r="E10" s="125" t="s">
        <v>13</v>
      </c>
      <c r="F10" s="125" t="s">
        <v>7</v>
      </c>
      <c r="G10" s="125" t="s">
        <v>58</v>
      </c>
      <c r="H10" s="125" t="s">
        <v>98</v>
      </c>
      <c r="I10" s="125" t="s">
        <v>99</v>
      </c>
      <c r="J10" s="125" t="s">
        <v>102</v>
      </c>
      <c r="K10" s="125" t="s">
        <v>19</v>
      </c>
      <c r="L10" s="125">
        <v>1</v>
      </c>
      <c r="M10" s="125">
        <v>1</v>
      </c>
      <c r="N10" s="125">
        <v>1</v>
      </c>
      <c r="O10" s="125">
        <v>1</v>
      </c>
      <c r="P10" s="125">
        <v>1</v>
      </c>
      <c r="Q10" s="125">
        <v>1</v>
      </c>
      <c r="R10" s="125" t="s">
        <v>19</v>
      </c>
      <c r="S10" s="125" t="s">
        <v>139</v>
      </c>
      <c r="T10" s="125" t="s">
        <v>140</v>
      </c>
      <c r="U10" s="19">
        <f t="shared" si="0"/>
        <v>6</v>
      </c>
      <c r="V10" s="22" t="str">
        <f t="shared" si="1"/>
        <v>SATISFECHO</v>
      </c>
      <c r="W10" s="55">
        <f t="shared" si="2"/>
        <v>0.49504950495049505</v>
      </c>
      <c r="X10" s="125" t="s">
        <v>165</v>
      </c>
      <c r="Y10" s="55"/>
    </row>
    <row r="11" spans="1:25" x14ac:dyDescent="0.25">
      <c r="A11" s="126">
        <v>6</v>
      </c>
      <c r="B11" s="125" t="s">
        <v>32</v>
      </c>
      <c r="C11" s="125" t="s">
        <v>26</v>
      </c>
      <c r="D11" s="125" t="s">
        <v>12</v>
      </c>
      <c r="E11" s="125" t="s">
        <v>17</v>
      </c>
      <c r="F11" s="125" t="s">
        <v>7</v>
      </c>
      <c r="G11" s="125" t="s">
        <v>58</v>
      </c>
      <c r="H11" s="125" t="s">
        <v>98</v>
      </c>
      <c r="I11" s="125" t="s">
        <v>99</v>
      </c>
      <c r="J11" s="125" t="s">
        <v>102</v>
      </c>
      <c r="K11" s="125" t="s">
        <v>14</v>
      </c>
      <c r="L11" s="125">
        <v>1</v>
      </c>
      <c r="M11" s="125">
        <v>1</v>
      </c>
      <c r="N11" s="125">
        <v>1</v>
      </c>
      <c r="O11" s="125">
        <v>1</v>
      </c>
      <c r="P11" s="125">
        <v>3</v>
      </c>
      <c r="Q11" s="125">
        <v>3</v>
      </c>
      <c r="R11" s="125" t="s">
        <v>19</v>
      </c>
      <c r="S11" s="125" t="s">
        <v>139</v>
      </c>
      <c r="T11" s="125" t="s">
        <v>137</v>
      </c>
      <c r="U11" s="19">
        <f t="shared" si="0"/>
        <v>10</v>
      </c>
      <c r="V11" s="22" t="str">
        <f t="shared" si="1"/>
        <v>SATISFECHO</v>
      </c>
      <c r="W11" s="55">
        <f t="shared" si="2"/>
        <v>0.49504950495049505</v>
      </c>
      <c r="X11" s="125" t="s">
        <v>165</v>
      </c>
      <c r="Y11" s="55"/>
    </row>
    <row r="12" spans="1:25" x14ac:dyDescent="0.25">
      <c r="A12" s="126">
        <v>7</v>
      </c>
      <c r="B12" s="125" t="s">
        <v>166</v>
      </c>
      <c r="C12" s="125" t="s">
        <v>26</v>
      </c>
      <c r="D12" s="125" t="s">
        <v>12</v>
      </c>
      <c r="E12" s="125" t="s">
        <v>17</v>
      </c>
      <c r="F12" s="125" t="s">
        <v>7</v>
      </c>
      <c r="G12" s="125" t="s">
        <v>24</v>
      </c>
      <c r="H12" s="125" t="s">
        <v>98</v>
      </c>
      <c r="I12" s="125" t="s">
        <v>99</v>
      </c>
      <c r="J12" s="125" t="s">
        <v>102</v>
      </c>
      <c r="K12" s="125" t="s">
        <v>19</v>
      </c>
      <c r="L12" s="125">
        <v>1</v>
      </c>
      <c r="M12" s="125">
        <v>1</v>
      </c>
      <c r="N12" s="125">
        <v>1</v>
      </c>
      <c r="O12" s="125">
        <v>1</v>
      </c>
      <c r="P12" s="125">
        <v>1</v>
      </c>
      <c r="Q12" s="125">
        <v>1</v>
      </c>
      <c r="R12" s="125" t="s">
        <v>19</v>
      </c>
      <c r="S12" s="125" t="s">
        <v>139</v>
      </c>
      <c r="T12" s="125" t="s">
        <v>140</v>
      </c>
      <c r="U12" s="19">
        <f t="shared" si="0"/>
        <v>6</v>
      </c>
      <c r="V12" s="22" t="str">
        <f t="shared" si="1"/>
        <v>SATISFECHO</v>
      </c>
      <c r="W12" s="55">
        <f t="shared" si="2"/>
        <v>0.49504950495049505</v>
      </c>
      <c r="X12" s="125" t="s">
        <v>165</v>
      </c>
      <c r="Y12" s="55"/>
    </row>
    <row r="13" spans="1:25" x14ac:dyDescent="0.25">
      <c r="A13" s="126">
        <v>8</v>
      </c>
      <c r="B13" s="125" t="s">
        <v>22</v>
      </c>
      <c r="C13" s="125" t="s">
        <v>11</v>
      </c>
      <c r="D13" s="125" t="s">
        <v>22</v>
      </c>
      <c r="E13" s="125" t="s">
        <v>17</v>
      </c>
      <c r="F13" s="125" t="s">
        <v>7</v>
      </c>
      <c r="G13" s="125" t="s">
        <v>62</v>
      </c>
      <c r="H13" s="125" t="s">
        <v>101</v>
      </c>
      <c r="I13" s="125" t="s">
        <v>119</v>
      </c>
      <c r="J13" s="125" t="s">
        <v>100</v>
      </c>
      <c r="K13" s="125" t="s">
        <v>19</v>
      </c>
      <c r="L13" s="125">
        <v>1</v>
      </c>
      <c r="M13" s="125">
        <v>2</v>
      </c>
      <c r="N13" s="125">
        <v>2</v>
      </c>
      <c r="O13" s="125">
        <v>1</v>
      </c>
      <c r="P13" s="125">
        <v>1</v>
      </c>
      <c r="Q13" s="125">
        <v>1</v>
      </c>
      <c r="R13" s="125" t="s">
        <v>19</v>
      </c>
      <c r="S13" s="125" t="s">
        <v>139</v>
      </c>
      <c r="T13" s="125" t="s">
        <v>140</v>
      </c>
      <c r="U13" s="19">
        <f t="shared" si="0"/>
        <v>8</v>
      </c>
      <c r="V13" s="22" t="str">
        <f t="shared" si="1"/>
        <v>SATISFECHO</v>
      </c>
      <c r="W13" s="55">
        <f t="shared" si="2"/>
        <v>0.49504950495049505</v>
      </c>
      <c r="X13" s="125" t="s">
        <v>165</v>
      </c>
      <c r="Y13" s="55"/>
    </row>
    <row r="14" spans="1:25" x14ac:dyDescent="0.25">
      <c r="A14" s="126">
        <v>9</v>
      </c>
      <c r="B14" s="125" t="s">
        <v>32</v>
      </c>
      <c r="C14" s="125" t="s">
        <v>26</v>
      </c>
      <c r="D14" s="125" t="s">
        <v>12</v>
      </c>
      <c r="E14" s="125" t="s">
        <v>13</v>
      </c>
      <c r="F14" s="125" t="s">
        <v>7</v>
      </c>
      <c r="G14" s="125" t="s">
        <v>21</v>
      </c>
      <c r="H14" s="125" t="s">
        <v>98</v>
      </c>
      <c r="I14" s="125" t="s">
        <v>99</v>
      </c>
      <c r="J14" s="125" t="s">
        <v>102</v>
      </c>
      <c r="K14" s="125" t="s">
        <v>19</v>
      </c>
      <c r="L14" s="125">
        <v>1</v>
      </c>
      <c r="M14" s="125">
        <v>1</v>
      </c>
      <c r="N14" s="125">
        <v>1</v>
      </c>
      <c r="O14" s="125">
        <v>1</v>
      </c>
      <c r="P14" s="125">
        <v>1</v>
      </c>
      <c r="Q14" s="125">
        <v>2</v>
      </c>
      <c r="R14" s="125" t="s">
        <v>19</v>
      </c>
      <c r="S14" s="125" t="s">
        <v>139</v>
      </c>
      <c r="T14" s="125" t="s">
        <v>140</v>
      </c>
      <c r="U14" s="19">
        <f t="shared" si="0"/>
        <v>7</v>
      </c>
      <c r="V14" s="22" t="str">
        <f t="shared" si="1"/>
        <v>SATISFECHO</v>
      </c>
      <c r="W14" s="55">
        <f t="shared" si="2"/>
        <v>0.49504950495049505</v>
      </c>
      <c r="X14" s="125" t="s">
        <v>165</v>
      </c>
      <c r="Y14" s="55"/>
    </row>
    <row r="15" spans="1:25" x14ac:dyDescent="0.25">
      <c r="A15" s="126">
        <v>10</v>
      </c>
      <c r="B15" s="125" t="s">
        <v>20</v>
      </c>
      <c r="C15" s="125" t="s">
        <v>11</v>
      </c>
      <c r="D15" s="125" t="s">
        <v>12</v>
      </c>
      <c r="E15" s="125" t="s">
        <v>13</v>
      </c>
      <c r="F15" s="125" t="s">
        <v>7</v>
      </c>
      <c r="G15" s="125" t="s">
        <v>21</v>
      </c>
      <c r="H15" s="125" t="s">
        <v>98</v>
      </c>
      <c r="I15" s="125" t="s">
        <v>99</v>
      </c>
      <c r="J15" s="125" t="s">
        <v>102</v>
      </c>
      <c r="K15" s="125" t="s">
        <v>19</v>
      </c>
      <c r="L15" s="125">
        <v>1</v>
      </c>
      <c r="M15" s="125">
        <v>1</v>
      </c>
      <c r="N15" s="125">
        <v>1</v>
      </c>
      <c r="O15" s="125">
        <v>1</v>
      </c>
      <c r="P15" s="125">
        <v>1</v>
      </c>
      <c r="Q15" s="125">
        <v>2</v>
      </c>
      <c r="R15" s="125" t="s">
        <v>19</v>
      </c>
      <c r="S15" s="125" t="s">
        <v>139</v>
      </c>
      <c r="T15" s="125" t="s">
        <v>140</v>
      </c>
      <c r="U15" s="19">
        <f t="shared" si="0"/>
        <v>7</v>
      </c>
      <c r="V15" s="22" t="str">
        <f t="shared" si="1"/>
        <v>SATISFECHO</v>
      </c>
      <c r="W15" s="55">
        <f t="shared" si="2"/>
        <v>0.49504950495049505</v>
      </c>
      <c r="X15" s="125" t="s">
        <v>165</v>
      </c>
      <c r="Y15" s="55"/>
    </row>
    <row r="16" spans="1:25" x14ac:dyDescent="0.25">
      <c r="A16" s="126">
        <v>11</v>
      </c>
      <c r="B16" s="125" t="s">
        <v>20</v>
      </c>
      <c r="C16" s="125" t="s">
        <v>11</v>
      </c>
      <c r="D16" s="125" t="s">
        <v>12</v>
      </c>
      <c r="E16" s="125" t="s">
        <v>17</v>
      </c>
      <c r="F16" s="125" t="s">
        <v>7</v>
      </c>
      <c r="G16" s="125" t="s">
        <v>24</v>
      </c>
      <c r="H16" s="125" t="s">
        <v>98</v>
      </c>
      <c r="I16" s="125" t="s">
        <v>99</v>
      </c>
      <c r="J16" s="125" t="s">
        <v>102</v>
      </c>
      <c r="K16" s="125" t="s">
        <v>14</v>
      </c>
      <c r="L16" s="125">
        <v>1</v>
      </c>
      <c r="M16" s="125">
        <v>1</v>
      </c>
      <c r="N16" s="125">
        <v>2</v>
      </c>
      <c r="O16" s="125">
        <v>1</v>
      </c>
      <c r="P16" s="125">
        <v>1</v>
      </c>
      <c r="Q16" s="125">
        <v>1</v>
      </c>
      <c r="R16" s="125" t="s">
        <v>19</v>
      </c>
      <c r="S16" s="125" t="s">
        <v>139</v>
      </c>
      <c r="T16" s="125" t="s">
        <v>140</v>
      </c>
      <c r="U16" s="19">
        <f t="shared" si="0"/>
        <v>7</v>
      </c>
      <c r="V16" s="22" t="str">
        <f t="shared" si="1"/>
        <v>SATISFECHO</v>
      </c>
      <c r="W16" s="55">
        <f t="shared" si="2"/>
        <v>0.49504950495049505</v>
      </c>
      <c r="X16" s="125" t="s">
        <v>165</v>
      </c>
      <c r="Y16" s="55"/>
    </row>
    <row r="17" spans="1:25" x14ac:dyDescent="0.25">
      <c r="A17" s="126">
        <v>12</v>
      </c>
      <c r="B17" s="125" t="s">
        <v>20</v>
      </c>
      <c r="C17" s="125" t="s">
        <v>11</v>
      </c>
      <c r="D17" s="125" t="s">
        <v>29</v>
      </c>
      <c r="E17" s="125" t="s">
        <v>13</v>
      </c>
      <c r="F17" s="125" t="s">
        <v>7</v>
      </c>
      <c r="G17" s="125" t="s">
        <v>5</v>
      </c>
      <c r="H17" s="125" t="s">
        <v>98</v>
      </c>
      <c r="I17" s="125" t="s">
        <v>99</v>
      </c>
      <c r="J17" s="125" t="s">
        <v>102</v>
      </c>
      <c r="K17" s="125" t="s">
        <v>19</v>
      </c>
      <c r="L17" s="125">
        <v>1</v>
      </c>
      <c r="M17" s="125">
        <v>1</v>
      </c>
      <c r="N17" s="125">
        <v>1</v>
      </c>
      <c r="O17" s="125">
        <v>1</v>
      </c>
      <c r="P17" s="125">
        <v>1</v>
      </c>
      <c r="Q17" s="125">
        <v>1</v>
      </c>
      <c r="R17" s="125" t="s">
        <v>19</v>
      </c>
      <c r="S17" s="125" t="s">
        <v>139</v>
      </c>
      <c r="T17" s="125" t="s">
        <v>137</v>
      </c>
      <c r="U17" s="19">
        <f t="shared" si="0"/>
        <v>6</v>
      </c>
      <c r="V17" s="22" t="str">
        <f t="shared" si="1"/>
        <v>SATISFECHO</v>
      </c>
      <c r="W17" s="55">
        <f t="shared" si="2"/>
        <v>0.49504950495049505</v>
      </c>
      <c r="X17" s="125" t="s">
        <v>165</v>
      </c>
      <c r="Y17" s="55"/>
    </row>
    <row r="18" spans="1:25" x14ac:dyDescent="0.25">
      <c r="A18" s="126">
        <v>13</v>
      </c>
      <c r="B18" s="125" t="s">
        <v>30</v>
      </c>
      <c r="C18" s="125" t="s">
        <v>26</v>
      </c>
      <c r="D18" s="125" t="s">
        <v>12</v>
      </c>
      <c r="E18" s="125" t="s">
        <v>17</v>
      </c>
      <c r="F18" s="125" t="s">
        <v>6</v>
      </c>
      <c r="G18" s="125" t="s">
        <v>21</v>
      </c>
      <c r="H18" s="125" t="s">
        <v>98</v>
      </c>
      <c r="I18" s="125" t="s">
        <v>99</v>
      </c>
      <c r="J18" s="125" t="s">
        <v>102</v>
      </c>
      <c r="K18" s="125" t="s">
        <v>19</v>
      </c>
      <c r="L18" s="125">
        <v>1</v>
      </c>
      <c r="M18" s="125">
        <v>1</v>
      </c>
      <c r="N18" s="125">
        <v>1</v>
      </c>
      <c r="O18" s="125">
        <v>1</v>
      </c>
      <c r="P18" s="125">
        <v>1</v>
      </c>
      <c r="Q18" s="125">
        <v>1</v>
      </c>
      <c r="R18" s="125" t="s">
        <v>19</v>
      </c>
      <c r="S18" s="125" t="s">
        <v>136</v>
      </c>
      <c r="T18" s="125" t="s">
        <v>137</v>
      </c>
      <c r="U18" s="19">
        <f t="shared" si="0"/>
        <v>6</v>
      </c>
      <c r="V18" s="22" t="str">
        <f t="shared" si="1"/>
        <v>SATISFECHO</v>
      </c>
      <c r="W18" s="55">
        <f t="shared" si="2"/>
        <v>0.49504950495049505</v>
      </c>
      <c r="X18" s="125" t="s">
        <v>165</v>
      </c>
      <c r="Y18" s="55"/>
    </row>
    <row r="19" spans="1:25" x14ac:dyDescent="0.25">
      <c r="A19" s="126">
        <v>14</v>
      </c>
      <c r="B19" s="125" t="s">
        <v>166</v>
      </c>
      <c r="C19" s="125" t="s">
        <v>26</v>
      </c>
      <c r="D19" s="125" t="s">
        <v>12</v>
      </c>
      <c r="E19" s="125" t="s">
        <v>17</v>
      </c>
      <c r="F19" s="125" t="s">
        <v>6</v>
      </c>
      <c r="G19" s="125" t="s">
        <v>58</v>
      </c>
      <c r="H19" s="125" t="s">
        <v>98</v>
      </c>
      <c r="I19" s="125" t="s">
        <v>99</v>
      </c>
      <c r="J19" s="125" t="s">
        <v>102</v>
      </c>
      <c r="K19" s="125" t="s">
        <v>19</v>
      </c>
      <c r="L19" s="125">
        <v>1</v>
      </c>
      <c r="M19" s="125">
        <v>1</v>
      </c>
      <c r="N19" s="125">
        <v>1</v>
      </c>
      <c r="O19" s="125">
        <v>1</v>
      </c>
      <c r="P19" s="125">
        <v>1</v>
      </c>
      <c r="Q19" s="125">
        <v>1</v>
      </c>
      <c r="R19" s="125" t="s">
        <v>19</v>
      </c>
      <c r="S19" s="125" t="s">
        <v>136</v>
      </c>
      <c r="T19" s="125" t="s">
        <v>137</v>
      </c>
      <c r="U19" s="19">
        <f t="shared" si="0"/>
        <v>6</v>
      </c>
      <c r="V19" s="22" t="str">
        <f t="shared" si="1"/>
        <v>SATISFECHO</v>
      </c>
      <c r="W19" s="55">
        <f t="shared" si="2"/>
        <v>0.49504950495049505</v>
      </c>
      <c r="X19" s="125" t="s">
        <v>165</v>
      </c>
      <c r="Y19" s="55"/>
    </row>
    <row r="20" spans="1:25" x14ac:dyDescent="0.25">
      <c r="A20" s="126">
        <v>15</v>
      </c>
      <c r="B20" s="125" t="s">
        <v>166</v>
      </c>
      <c r="C20" s="125" t="s">
        <v>26</v>
      </c>
      <c r="D20" s="125" t="s">
        <v>12</v>
      </c>
      <c r="E20" s="125" t="s">
        <v>17</v>
      </c>
      <c r="F20" s="125" t="s">
        <v>6</v>
      </c>
      <c r="G20" s="125" t="s">
        <v>58</v>
      </c>
      <c r="H20" s="125" t="s">
        <v>98</v>
      </c>
      <c r="I20" s="125" t="s">
        <v>99</v>
      </c>
      <c r="J20" s="125" t="s">
        <v>102</v>
      </c>
      <c r="K20" s="125" t="s">
        <v>14</v>
      </c>
      <c r="L20" s="125">
        <v>1</v>
      </c>
      <c r="M20" s="125">
        <v>1</v>
      </c>
      <c r="N20" s="125">
        <v>1</v>
      </c>
      <c r="O20" s="125">
        <v>1</v>
      </c>
      <c r="P20" s="125">
        <v>1</v>
      </c>
      <c r="Q20" s="125">
        <v>1</v>
      </c>
      <c r="R20" s="125" t="s">
        <v>19</v>
      </c>
      <c r="S20" s="125" t="s">
        <v>136</v>
      </c>
      <c r="T20" s="125" t="s">
        <v>137</v>
      </c>
      <c r="U20" s="19">
        <f t="shared" si="0"/>
        <v>6</v>
      </c>
      <c r="V20" s="22" t="str">
        <f t="shared" si="1"/>
        <v>SATISFECHO</v>
      </c>
      <c r="W20" s="55">
        <f t="shared" si="2"/>
        <v>0.49504950495049505</v>
      </c>
      <c r="X20" s="125" t="s">
        <v>165</v>
      </c>
      <c r="Y20" s="55"/>
    </row>
    <row r="21" spans="1:25" x14ac:dyDescent="0.25">
      <c r="A21" s="126">
        <v>16</v>
      </c>
      <c r="B21" s="125" t="s">
        <v>30</v>
      </c>
      <c r="C21" s="125" t="s">
        <v>26</v>
      </c>
      <c r="D21" s="125" t="s">
        <v>25</v>
      </c>
      <c r="E21" s="125" t="s">
        <v>17</v>
      </c>
      <c r="F21" s="125" t="s">
        <v>6</v>
      </c>
      <c r="G21" s="125" t="s">
        <v>130</v>
      </c>
      <c r="H21" s="125" t="s">
        <v>98</v>
      </c>
      <c r="I21" s="125" t="s">
        <v>99</v>
      </c>
      <c r="J21" s="125" t="s">
        <v>102</v>
      </c>
      <c r="K21" s="125" t="s">
        <v>19</v>
      </c>
      <c r="L21" s="125">
        <v>1</v>
      </c>
      <c r="M21" s="125">
        <v>1</v>
      </c>
      <c r="N21" s="125">
        <v>2</v>
      </c>
      <c r="O21" s="125">
        <v>1</v>
      </c>
      <c r="P21" s="125">
        <v>1</v>
      </c>
      <c r="Q21" s="125">
        <v>2</v>
      </c>
      <c r="R21" s="125" t="s">
        <v>19</v>
      </c>
      <c r="S21" s="125" t="s">
        <v>139</v>
      </c>
      <c r="T21" s="125" t="s">
        <v>137</v>
      </c>
      <c r="U21" s="19">
        <f t="shared" si="0"/>
        <v>8</v>
      </c>
      <c r="V21" s="22" t="str">
        <f t="shared" si="1"/>
        <v>SATISFECHO</v>
      </c>
      <c r="W21" s="55">
        <f t="shared" si="2"/>
        <v>0.49504950495049505</v>
      </c>
      <c r="X21" s="125" t="s">
        <v>165</v>
      </c>
      <c r="Y21" s="55"/>
    </row>
    <row r="22" spans="1:25" x14ac:dyDescent="0.25">
      <c r="A22" s="126">
        <v>17</v>
      </c>
      <c r="B22" s="125" t="s">
        <v>22</v>
      </c>
      <c r="C22" s="125" t="s">
        <v>26</v>
      </c>
      <c r="D22" s="125" t="s">
        <v>12</v>
      </c>
      <c r="E22" s="125" t="s">
        <v>13</v>
      </c>
      <c r="F22" s="125" t="s">
        <v>6</v>
      </c>
      <c r="G22" s="125" t="s">
        <v>5</v>
      </c>
      <c r="H22" s="125" t="s">
        <v>98</v>
      </c>
      <c r="I22" s="125" t="s">
        <v>99</v>
      </c>
      <c r="J22" s="125" t="s">
        <v>102</v>
      </c>
      <c r="K22" s="125" t="s">
        <v>14</v>
      </c>
      <c r="L22" s="125">
        <v>1</v>
      </c>
      <c r="M22" s="125">
        <v>1</v>
      </c>
      <c r="N22" s="125">
        <v>1</v>
      </c>
      <c r="O22" s="125">
        <v>1</v>
      </c>
      <c r="P22" s="125">
        <v>1</v>
      </c>
      <c r="Q22" s="125">
        <v>2</v>
      </c>
      <c r="R22" s="125" t="s">
        <v>19</v>
      </c>
      <c r="S22" s="125" t="s">
        <v>139</v>
      </c>
      <c r="T22" s="125" t="s">
        <v>137</v>
      </c>
      <c r="U22" s="19">
        <f t="shared" si="0"/>
        <v>7</v>
      </c>
      <c r="V22" s="22" t="str">
        <f t="shared" si="1"/>
        <v>SATISFECHO</v>
      </c>
      <c r="W22" s="55">
        <f t="shared" si="2"/>
        <v>0.49504950495049505</v>
      </c>
      <c r="X22" s="125" t="s">
        <v>165</v>
      </c>
      <c r="Y22" s="55"/>
    </row>
    <row r="23" spans="1:25" x14ac:dyDescent="0.25">
      <c r="A23" s="126">
        <v>18</v>
      </c>
      <c r="B23" s="125" t="s">
        <v>166</v>
      </c>
      <c r="C23" s="125" t="s">
        <v>11</v>
      </c>
      <c r="D23" s="125" t="s">
        <v>12</v>
      </c>
      <c r="E23" s="125" t="s">
        <v>13</v>
      </c>
      <c r="F23" s="125" t="s">
        <v>6</v>
      </c>
      <c r="G23" s="125" t="s">
        <v>5</v>
      </c>
      <c r="H23" s="125" t="s">
        <v>98</v>
      </c>
      <c r="I23" s="125" t="s">
        <v>99</v>
      </c>
      <c r="J23" s="125" t="s">
        <v>102</v>
      </c>
      <c r="K23" s="125" t="s">
        <v>14</v>
      </c>
      <c r="L23" s="125">
        <v>1</v>
      </c>
      <c r="M23" s="125">
        <v>1</v>
      </c>
      <c r="N23" s="125">
        <v>1</v>
      </c>
      <c r="O23" s="125">
        <v>1</v>
      </c>
      <c r="P23" s="125">
        <v>1</v>
      </c>
      <c r="Q23" s="125">
        <v>2</v>
      </c>
      <c r="R23" s="125" t="s">
        <v>19</v>
      </c>
      <c r="S23" s="125" t="s">
        <v>139</v>
      </c>
      <c r="T23" s="125" t="s">
        <v>137</v>
      </c>
      <c r="U23" s="19">
        <f t="shared" si="0"/>
        <v>7</v>
      </c>
      <c r="V23" s="22" t="str">
        <f t="shared" si="1"/>
        <v>SATISFECHO</v>
      </c>
      <c r="W23" s="55">
        <f t="shared" si="2"/>
        <v>0.49504950495049505</v>
      </c>
      <c r="X23" s="125" t="s">
        <v>165</v>
      </c>
      <c r="Y23" s="55"/>
    </row>
    <row r="24" spans="1:25" x14ac:dyDescent="0.25">
      <c r="A24" s="126">
        <v>19</v>
      </c>
      <c r="B24" s="125" t="s">
        <v>30</v>
      </c>
      <c r="C24" s="125" t="s">
        <v>26</v>
      </c>
      <c r="D24" s="125" t="s">
        <v>12</v>
      </c>
      <c r="E24" s="125" t="s">
        <v>17</v>
      </c>
      <c r="F24" s="125" t="s">
        <v>6</v>
      </c>
      <c r="G24" s="125" t="s">
        <v>92</v>
      </c>
      <c r="H24" s="125" t="s">
        <v>98</v>
      </c>
      <c r="I24" s="125" t="s">
        <v>99</v>
      </c>
      <c r="J24" s="125" t="s">
        <v>102</v>
      </c>
      <c r="K24" s="125" t="s">
        <v>19</v>
      </c>
      <c r="L24" s="125">
        <v>1</v>
      </c>
      <c r="M24" s="125">
        <v>1</v>
      </c>
      <c r="N24" s="125">
        <v>1</v>
      </c>
      <c r="O24" s="125">
        <v>1</v>
      </c>
      <c r="P24" s="125">
        <v>1</v>
      </c>
      <c r="Q24" s="125">
        <v>1</v>
      </c>
      <c r="R24" s="125" t="s">
        <v>19</v>
      </c>
      <c r="S24" s="125" t="s">
        <v>136</v>
      </c>
      <c r="T24" s="125" t="s">
        <v>137</v>
      </c>
      <c r="U24" s="19">
        <f t="shared" si="0"/>
        <v>6</v>
      </c>
      <c r="V24" s="22" t="str">
        <f t="shared" si="1"/>
        <v>SATISFECHO</v>
      </c>
      <c r="W24" s="55">
        <f t="shared" si="2"/>
        <v>0.49504950495049505</v>
      </c>
      <c r="X24" s="125" t="s">
        <v>165</v>
      </c>
      <c r="Y24" s="55"/>
    </row>
    <row r="25" spans="1:25" x14ac:dyDescent="0.25">
      <c r="A25" s="126">
        <v>20</v>
      </c>
      <c r="B25" s="125" t="s">
        <v>10</v>
      </c>
      <c r="C25" s="125" t="s">
        <v>11</v>
      </c>
      <c r="D25" s="125" t="s">
        <v>29</v>
      </c>
      <c r="E25" s="125" t="s">
        <v>13</v>
      </c>
      <c r="F25" s="125" t="s">
        <v>6</v>
      </c>
      <c r="G25" s="125" t="s">
        <v>35</v>
      </c>
      <c r="H25" s="125" t="s">
        <v>101</v>
      </c>
      <c r="I25" s="125" t="s">
        <v>119</v>
      </c>
      <c r="J25" s="125" t="s">
        <v>100</v>
      </c>
      <c r="K25" s="125" t="s">
        <v>14</v>
      </c>
      <c r="L25" s="125">
        <v>1</v>
      </c>
      <c r="M25" s="125">
        <v>1</v>
      </c>
      <c r="N25" s="125">
        <v>1</v>
      </c>
      <c r="O25" s="125">
        <v>1</v>
      </c>
      <c r="P25" s="125">
        <v>1</v>
      </c>
      <c r="Q25" s="125">
        <v>1</v>
      </c>
      <c r="R25" s="125" t="s">
        <v>19</v>
      </c>
      <c r="S25" s="125" t="s">
        <v>139</v>
      </c>
      <c r="T25" s="125" t="s">
        <v>137</v>
      </c>
      <c r="U25" s="19">
        <f t="shared" si="0"/>
        <v>6</v>
      </c>
      <c r="V25" s="22" t="str">
        <f t="shared" si="1"/>
        <v>SATISFECHO</v>
      </c>
      <c r="W25" s="55">
        <f t="shared" si="2"/>
        <v>0.49504950495049505</v>
      </c>
      <c r="X25" s="125" t="s">
        <v>165</v>
      </c>
      <c r="Y25" s="55"/>
    </row>
    <row r="26" spans="1:25" x14ac:dyDescent="0.25">
      <c r="A26" s="126">
        <v>21</v>
      </c>
      <c r="B26" s="125" t="s">
        <v>30</v>
      </c>
      <c r="C26" s="125" t="s">
        <v>26</v>
      </c>
      <c r="D26" s="125" t="s">
        <v>25</v>
      </c>
      <c r="E26" s="125" t="s">
        <v>17</v>
      </c>
      <c r="F26" s="125" t="s">
        <v>6</v>
      </c>
      <c r="G26" s="125" t="s">
        <v>92</v>
      </c>
      <c r="H26" s="125" t="s">
        <v>98</v>
      </c>
      <c r="I26" s="125" t="s">
        <v>99</v>
      </c>
      <c r="J26" s="125" t="s">
        <v>102</v>
      </c>
      <c r="K26" s="125" t="s">
        <v>19</v>
      </c>
      <c r="L26" s="125">
        <v>1</v>
      </c>
      <c r="M26" s="125">
        <v>1</v>
      </c>
      <c r="N26" s="125">
        <v>1</v>
      </c>
      <c r="O26" s="125">
        <v>2</v>
      </c>
      <c r="P26" s="125">
        <v>1</v>
      </c>
      <c r="Q26" s="125">
        <v>2</v>
      </c>
      <c r="R26" s="125" t="s">
        <v>19</v>
      </c>
      <c r="S26" s="125" t="s">
        <v>136</v>
      </c>
      <c r="T26" s="125" t="s">
        <v>137</v>
      </c>
      <c r="U26" s="19">
        <f t="shared" si="0"/>
        <v>8</v>
      </c>
      <c r="V26" s="22" t="str">
        <f t="shared" si="1"/>
        <v>SATISFECHO</v>
      </c>
      <c r="W26" s="55">
        <f t="shared" si="2"/>
        <v>0.49504950495049505</v>
      </c>
      <c r="X26" s="125" t="s">
        <v>165</v>
      </c>
      <c r="Y26" s="55"/>
    </row>
    <row r="27" spans="1:25" x14ac:dyDescent="0.25">
      <c r="A27" s="126">
        <v>22</v>
      </c>
      <c r="B27" s="125" t="s">
        <v>30</v>
      </c>
      <c r="C27" s="125" t="s">
        <v>26</v>
      </c>
      <c r="D27" s="125" t="s">
        <v>12</v>
      </c>
      <c r="E27" s="125" t="s">
        <v>17</v>
      </c>
      <c r="F27" s="125" t="s">
        <v>6</v>
      </c>
      <c r="G27" s="125" t="s">
        <v>92</v>
      </c>
      <c r="H27" s="125" t="s">
        <v>98</v>
      </c>
      <c r="I27" s="125" t="s">
        <v>99</v>
      </c>
      <c r="J27" s="125" t="s">
        <v>102</v>
      </c>
      <c r="K27" s="125" t="s">
        <v>14</v>
      </c>
      <c r="L27" s="125">
        <v>2</v>
      </c>
      <c r="M27" s="125">
        <v>1</v>
      </c>
      <c r="N27" s="125">
        <v>1</v>
      </c>
      <c r="O27" s="125">
        <v>1</v>
      </c>
      <c r="P27" s="125">
        <v>1</v>
      </c>
      <c r="Q27" s="125">
        <v>1</v>
      </c>
      <c r="R27" s="125" t="s">
        <v>19</v>
      </c>
      <c r="S27" s="125" t="s">
        <v>139</v>
      </c>
      <c r="T27" s="125" t="s">
        <v>140</v>
      </c>
      <c r="U27" s="19">
        <f t="shared" si="0"/>
        <v>7</v>
      </c>
      <c r="V27" s="22" t="str">
        <f t="shared" si="1"/>
        <v>SATISFECHO</v>
      </c>
      <c r="W27" s="55">
        <f t="shared" si="2"/>
        <v>0.49504950495049505</v>
      </c>
      <c r="X27" s="125" t="s">
        <v>165</v>
      </c>
      <c r="Y27" s="55"/>
    </row>
    <row r="28" spans="1:25" x14ac:dyDescent="0.25">
      <c r="A28" s="126">
        <v>23</v>
      </c>
      <c r="B28" s="125" t="s">
        <v>10</v>
      </c>
      <c r="C28" s="125" t="s">
        <v>11</v>
      </c>
      <c r="D28" s="125" t="s">
        <v>28</v>
      </c>
      <c r="E28" s="125" t="s">
        <v>13</v>
      </c>
      <c r="F28" s="125" t="s">
        <v>6</v>
      </c>
      <c r="G28" s="125" t="s">
        <v>92</v>
      </c>
      <c r="H28" s="125" t="s">
        <v>98</v>
      </c>
      <c r="I28" s="125" t="s">
        <v>99</v>
      </c>
      <c r="J28" s="125" t="s">
        <v>102</v>
      </c>
      <c r="K28" s="125" t="s">
        <v>19</v>
      </c>
      <c r="L28" s="125">
        <v>2</v>
      </c>
      <c r="M28" s="125">
        <v>1</v>
      </c>
      <c r="N28" s="125">
        <v>1</v>
      </c>
      <c r="O28" s="125">
        <v>1</v>
      </c>
      <c r="P28" s="125">
        <v>1</v>
      </c>
      <c r="Q28" s="125">
        <v>1</v>
      </c>
      <c r="R28" s="125" t="s">
        <v>19</v>
      </c>
      <c r="S28" s="125" t="s">
        <v>139</v>
      </c>
      <c r="T28" s="125" t="s">
        <v>140</v>
      </c>
      <c r="U28" s="19">
        <f t="shared" si="0"/>
        <v>7</v>
      </c>
      <c r="V28" s="22" t="str">
        <f t="shared" si="1"/>
        <v>SATISFECHO</v>
      </c>
      <c r="W28" s="55">
        <f t="shared" si="2"/>
        <v>0.49504950495049505</v>
      </c>
      <c r="X28" s="125" t="s">
        <v>165</v>
      </c>
      <c r="Y28" s="55"/>
    </row>
    <row r="29" spans="1:25" x14ac:dyDescent="0.25">
      <c r="A29" s="126">
        <v>24</v>
      </c>
      <c r="B29" s="125" t="s">
        <v>30</v>
      </c>
      <c r="C29" s="125" t="s">
        <v>26</v>
      </c>
      <c r="D29" s="125" t="s">
        <v>12</v>
      </c>
      <c r="E29" s="125" t="s">
        <v>17</v>
      </c>
      <c r="F29" s="125" t="s">
        <v>6</v>
      </c>
      <c r="G29" s="125" t="s">
        <v>92</v>
      </c>
      <c r="H29" s="125" t="s">
        <v>101</v>
      </c>
      <c r="I29" s="125" t="s">
        <v>168</v>
      </c>
      <c r="J29" s="125" t="s">
        <v>100</v>
      </c>
      <c r="K29" s="125" t="s">
        <v>19</v>
      </c>
      <c r="L29" s="125">
        <v>2</v>
      </c>
      <c r="M29" s="125">
        <v>2</v>
      </c>
      <c r="N29" s="125">
        <v>2</v>
      </c>
      <c r="O29" s="125">
        <v>1</v>
      </c>
      <c r="P29" s="125">
        <v>1</v>
      </c>
      <c r="Q29" s="125">
        <v>1</v>
      </c>
      <c r="R29" s="125" t="s">
        <v>19</v>
      </c>
      <c r="S29" s="125" t="s">
        <v>139</v>
      </c>
      <c r="T29" s="125" t="s">
        <v>140</v>
      </c>
      <c r="U29" s="19">
        <f t="shared" si="0"/>
        <v>9</v>
      </c>
      <c r="V29" s="22" t="str">
        <f t="shared" si="1"/>
        <v>SATISFECHO</v>
      </c>
      <c r="W29" s="55">
        <f t="shared" si="2"/>
        <v>0.49504950495049505</v>
      </c>
      <c r="X29" s="125" t="s">
        <v>165</v>
      </c>
      <c r="Y29" s="55"/>
    </row>
    <row r="30" spans="1:25" x14ac:dyDescent="0.25">
      <c r="A30" s="126">
        <v>25</v>
      </c>
      <c r="B30" s="125" t="s">
        <v>22</v>
      </c>
      <c r="C30" s="125" t="s">
        <v>11</v>
      </c>
      <c r="D30" s="125" t="s">
        <v>12</v>
      </c>
      <c r="E30" s="125" t="s">
        <v>13</v>
      </c>
      <c r="F30" s="125" t="s">
        <v>6</v>
      </c>
      <c r="G30" s="125" t="s">
        <v>92</v>
      </c>
      <c r="H30" s="125" t="s">
        <v>101</v>
      </c>
      <c r="I30" s="125" t="s">
        <v>161</v>
      </c>
      <c r="J30" s="125" t="s">
        <v>100</v>
      </c>
      <c r="K30" s="125" t="s">
        <v>19</v>
      </c>
      <c r="L30" s="125">
        <v>2</v>
      </c>
      <c r="M30" s="125">
        <v>2</v>
      </c>
      <c r="N30" s="125">
        <v>1</v>
      </c>
      <c r="O30" s="125">
        <v>1</v>
      </c>
      <c r="P30" s="125">
        <v>1</v>
      </c>
      <c r="Q30" s="125">
        <v>1</v>
      </c>
      <c r="R30" s="125" t="s">
        <v>19</v>
      </c>
      <c r="S30" s="125" t="s">
        <v>139</v>
      </c>
      <c r="T30" s="125" t="s">
        <v>140</v>
      </c>
      <c r="U30" s="19">
        <f t="shared" si="0"/>
        <v>8</v>
      </c>
      <c r="V30" s="22" t="str">
        <f t="shared" si="1"/>
        <v>SATISFECHO</v>
      </c>
      <c r="W30" s="55">
        <f t="shared" si="2"/>
        <v>0.49504950495049505</v>
      </c>
      <c r="X30" s="125" t="s">
        <v>165</v>
      </c>
      <c r="Y30" s="55"/>
    </row>
    <row r="31" spans="1:25" x14ac:dyDescent="0.25">
      <c r="A31" s="126">
        <v>26</v>
      </c>
      <c r="B31" s="125" t="s">
        <v>10</v>
      </c>
      <c r="C31" s="125" t="s">
        <v>11</v>
      </c>
      <c r="D31" s="125" t="s">
        <v>28</v>
      </c>
      <c r="E31" s="125" t="s">
        <v>13</v>
      </c>
      <c r="F31" s="125" t="s">
        <v>6</v>
      </c>
      <c r="G31" s="125" t="s">
        <v>5</v>
      </c>
      <c r="H31" s="125" t="s">
        <v>98</v>
      </c>
      <c r="I31" s="125" t="s">
        <v>99</v>
      </c>
      <c r="J31" s="125" t="s">
        <v>102</v>
      </c>
      <c r="K31" s="125" t="s">
        <v>19</v>
      </c>
      <c r="L31" s="125">
        <v>1</v>
      </c>
      <c r="M31" s="125">
        <v>1</v>
      </c>
      <c r="N31" s="125">
        <v>1</v>
      </c>
      <c r="O31" s="125">
        <v>2</v>
      </c>
      <c r="P31" s="125">
        <v>1</v>
      </c>
      <c r="Q31" s="125">
        <v>1</v>
      </c>
      <c r="R31" s="125" t="s">
        <v>15</v>
      </c>
      <c r="S31" s="125" t="s">
        <v>136</v>
      </c>
      <c r="T31" s="125" t="s">
        <v>137</v>
      </c>
      <c r="U31" s="19">
        <f t="shared" si="0"/>
        <v>7</v>
      </c>
      <c r="V31" s="22" t="str">
        <f t="shared" si="1"/>
        <v>SATISFECHO</v>
      </c>
      <c r="W31" s="55">
        <f t="shared" si="2"/>
        <v>0.49504950495049505</v>
      </c>
      <c r="X31" s="125" t="s">
        <v>175</v>
      </c>
      <c r="Y31" s="55"/>
    </row>
    <row r="32" spans="1:25" x14ac:dyDescent="0.25">
      <c r="A32" s="126">
        <v>27</v>
      </c>
      <c r="B32" s="125" t="s">
        <v>10</v>
      </c>
      <c r="C32" s="125" t="s">
        <v>11</v>
      </c>
      <c r="D32" s="125" t="s">
        <v>12</v>
      </c>
      <c r="E32" s="125" t="s">
        <v>13</v>
      </c>
      <c r="F32" s="125" t="s">
        <v>6</v>
      </c>
      <c r="G32" s="125" t="s">
        <v>5</v>
      </c>
      <c r="H32" s="125" t="s">
        <v>98</v>
      </c>
      <c r="I32" s="125" t="s">
        <v>99</v>
      </c>
      <c r="J32" s="125" t="s">
        <v>102</v>
      </c>
      <c r="K32" s="125" t="s">
        <v>19</v>
      </c>
      <c r="L32" s="125">
        <v>1</v>
      </c>
      <c r="M32" s="125">
        <v>1</v>
      </c>
      <c r="N32" s="125">
        <v>1</v>
      </c>
      <c r="O32" s="125">
        <v>1</v>
      </c>
      <c r="P32" s="125">
        <v>1</v>
      </c>
      <c r="Q32" s="125">
        <v>2</v>
      </c>
      <c r="R32" s="125" t="s">
        <v>19</v>
      </c>
      <c r="S32" s="125" t="s">
        <v>136</v>
      </c>
      <c r="T32" s="125" t="s">
        <v>137</v>
      </c>
      <c r="U32" s="19">
        <f t="shared" si="0"/>
        <v>7</v>
      </c>
      <c r="V32" s="22" t="str">
        <f t="shared" si="1"/>
        <v>SATISFECHO</v>
      </c>
      <c r="W32" s="55">
        <f t="shared" si="2"/>
        <v>0.49504950495049505</v>
      </c>
      <c r="X32" s="125" t="s">
        <v>165</v>
      </c>
      <c r="Y32" s="55"/>
    </row>
    <row r="33" spans="1:25" x14ac:dyDescent="0.25">
      <c r="A33" s="126">
        <v>28</v>
      </c>
      <c r="B33" s="125" t="s">
        <v>20</v>
      </c>
      <c r="C33" s="125" t="s">
        <v>11</v>
      </c>
      <c r="D33" s="125" t="s">
        <v>162</v>
      </c>
      <c r="E33" s="125" t="s">
        <v>13</v>
      </c>
      <c r="F33" s="125" t="s">
        <v>6</v>
      </c>
      <c r="G33" s="125" t="s">
        <v>5</v>
      </c>
      <c r="H33" s="125" t="s">
        <v>98</v>
      </c>
      <c r="I33" s="125" t="s">
        <v>99</v>
      </c>
      <c r="J33" s="125" t="s">
        <v>102</v>
      </c>
      <c r="K33" s="125" t="s">
        <v>14</v>
      </c>
      <c r="L33" s="125">
        <v>1</v>
      </c>
      <c r="M33" s="125">
        <v>1</v>
      </c>
      <c r="N33" s="125">
        <v>1</v>
      </c>
      <c r="O33" s="125">
        <v>1</v>
      </c>
      <c r="P33" s="125">
        <v>1</v>
      </c>
      <c r="Q33" s="125">
        <v>2</v>
      </c>
      <c r="R33" s="125" t="s">
        <v>19</v>
      </c>
      <c r="S33" s="125" t="s">
        <v>139</v>
      </c>
      <c r="T33" s="125" t="s">
        <v>140</v>
      </c>
      <c r="U33" s="19">
        <f t="shared" si="0"/>
        <v>7</v>
      </c>
      <c r="V33" s="22" t="str">
        <f t="shared" si="1"/>
        <v>SATISFECHO</v>
      </c>
      <c r="W33" s="55">
        <f t="shared" si="2"/>
        <v>0.49504950495049505</v>
      </c>
      <c r="X33" s="125" t="s">
        <v>165</v>
      </c>
      <c r="Y33" s="55"/>
    </row>
    <row r="34" spans="1:25" x14ac:dyDescent="0.25">
      <c r="A34" s="126">
        <v>29</v>
      </c>
      <c r="B34" s="125" t="s">
        <v>20</v>
      </c>
      <c r="C34" s="125" t="s">
        <v>11</v>
      </c>
      <c r="D34" s="125" t="s">
        <v>23</v>
      </c>
      <c r="E34" s="125" t="s">
        <v>13</v>
      </c>
      <c r="F34" s="125" t="s">
        <v>6</v>
      </c>
      <c r="G34" s="125" t="s">
        <v>5</v>
      </c>
      <c r="H34" s="125" t="s">
        <v>98</v>
      </c>
      <c r="I34" s="125" t="s">
        <v>99</v>
      </c>
      <c r="J34" s="125" t="s">
        <v>102</v>
      </c>
      <c r="K34" s="125" t="s">
        <v>19</v>
      </c>
      <c r="L34" s="125">
        <v>1</v>
      </c>
      <c r="M34" s="125">
        <v>1</v>
      </c>
      <c r="N34" s="125">
        <v>1</v>
      </c>
      <c r="O34" s="125">
        <v>1</v>
      </c>
      <c r="P34" s="125">
        <v>1</v>
      </c>
      <c r="Q34" s="125">
        <v>2</v>
      </c>
      <c r="R34" s="125" t="s">
        <v>19</v>
      </c>
      <c r="S34" s="125" t="s">
        <v>139</v>
      </c>
      <c r="T34" s="125" t="s">
        <v>140</v>
      </c>
      <c r="U34" s="19">
        <f t="shared" si="0"/>
        <v>7</v>
      </c>
      <c r="V34" s="22" t="str">
        <f t="shared" si="1"/>
        <v>SATISFECHO</v>
      </c>
      <c r="W34" s="55">
        <f t="shared" si="2"/>
        <v>0.49504950495049505</v>
      </c>
      <c r="X34" s="125" t="s">
        <v>165</v>
      </c>
      <c r="Y34" s="55"/>
    </row>
    <row r="35" spans="1:25" x14ac:dyDescent="0.25">
      <c r="A35" s="126">
        <v>30</v>
      </c>
      <c r="B35" s="125" t="s">
        <v>34</v>
      </c>
      <c r="C35" s="125" t="s">
        <v>63</v>
      </c>
      <c r="D35" s="125" t="s">
        <v>12</v>
      </c>
      <c r="E35" s="125" t="s">
        <v>17</v>
      </c>
      <c r="F35" s="125" t="s">
        <v>6</v>
      </c>
      <c r="G35" s="125" t="s">
        <v>21</v>
      </c>
      <c r="H35" s="125" t="s">
        <v>98</v>
      </c>
      <c r="I35" s="125" t="s">
        <v>99</v>
      </c>
      <c r="J35" s="125" t="s">
        <v>102</v>
      </c>
      <c r="K35" s="125" t="s">
        <v>19</v>
      </c>
      <c r="L35" s="125">
        <v>1</v>
      </c>
      <c r="M35" s="125">
        <v>1</v>
      </c>
      <c r="N35" s="125">
        <v>1</v>
      </c>
      <c r="O35" s="125">
        <v>1</v>
      </c>
      <c r="P35" s="125">
        <v>1</v>
      </c>
      <c r="Q35" s="125">
        <v>1</v>
      </c>
      <c r="R35" s="125" t="s">
        <v>19</v>
      </c>
      <c r="S35" s="125" t="s">
        <v>136</v>
      </c>
      <c r="T35" s="125" t="s">
        <v>137</v>
      </c>
      <c r="U35" s="19">
        <f t="shared" si="0"/>
        <v>6</v>
      </c>
      <c r="V35" s="22" t="str">
        <f t="shared" si="1"/>
        <v>SATISFECHO</v>
      </c>
      <c r="W35" s="55">
        <f t="shared" si="2"/>
        <v>0.49504950495049505</v>
      </c>
      <c r="X35" s="125" t="s">
        <v>165</v>
      </c>
      <c r="Y35" s="55"/>
    </row>
    <row r="36" spans="1:25" x14ac:dyDescent="0.25">
      <c r="A36" s="126">
        <v>31</v>
      </c>
      <c r="B36" s="125" t="s">
        <v>20</v>
      </c>
      <c r="C36" s="125" t="s">
        <v>11</v>
      </c>
      <c r="D36" s="125" t="s">
        <v>12</v>
      </c>
      <c r="E36" s="125" t="s">
        <v>17</v>
      </c>
      <c r="F36" s="125" t="s">
        <v>6</v>
      </c>
      <c r="G36" s="125" t="s">
        <v>92</v>
      </c>
      <c r="H36" s="125" t="s">
        <v>101</v>
      </c>
      <c r="I36" s="125" t="s">
        <v>103</v>
      </c>
      <c r="J36" s="125" t="s">
        <v>100</v>
      </c>
      <c r="K36" s="125" t="s">
        <v>14</v>
      </c>
      <c r="L36" s="125">
        <v>1</v>
      </c>
      <c r="M36" s="125">
        <v>1</v>
      </c>
      <c r="N36" s="125">
        <v>1</v>
      </c>
      <c r="O36" s="125">
        <v>1</v>
      </c>
      <c r="P36" s="125">
        <v>1</v>
      </c>
      <c r="Q36" s="125">
        <v>1</v>
      </c>
      <c r="R36" s="125" t="s">
        <v>19</v>
      </c>
      <c r="S36" s="125" t="s">
        <v>136</v>
      </c>
      <c r="T36" s="125" t="s">
        <v>137</v>
      </c>
      <c r="U36" s="19">
        <f t="shared" si="0"/>
        <v>6</v>
      </c>
      <c r="V36" s="22" t="str">
        <f t="shared" si="1"/>
        <v>SATISFECHO</v>
      </c>
      <c r="W36" s="55">
        <f t="shared" si="2"/>
        <v>0.49504950495049505</v>
      </c>
      <c r="X36" s="125" t="s">
        <v>165</v>
      </c>
      <c r="Y36" s="55"/>
    </row>
    <row r="37" spans="1:25" x14ac:dyDescent="0.25">
      <c r="A37" s="126">
        <v>32</v>
      </c>
      <c r="B37" s="125" t="s">
        <v>166</v>
      </c>
      <c r="C37" s="125" t="s">
        <v>11</v>
      </c>
      <c r="D37" s="125" t="s">
        <v>12</v>
      </c>
      <c r="E37" s="125" t="s">
        <v>17</v>
      </c>
      <c r="F37" s="125" t="s">
        <v>6</v>
      </c>
      <c r="G37" s="125" t="s">
        <v>35</v>
      </c>
      <c r="H37" s="125" t="s">
        <v>98</v>
      </c>
      <c r="I37" s="125" t="s">
        <v>99</v>
      </c>
      <c r="J37" s="125" t="s">
        <v>102</v>
      </c>
      <c r="K37" s="125" t="s">
        <v>19</v>
      </c>
      <c r="L37" s="125">
        <v>1</v>
      </c>
      <c r="M37" s="125">
        <v>1</v>
      </c>
      <c r="N37" s="125">
        <v>1</v>
      </c>
      <c r="O37" s="125">
        <v>1</v>
      </c>
      <c r="P37" s="125">
        <v>1</v>
      </c>
      <c r="Q37" s="125">
        <v>1</v>
      </c>
      <c r="R37" s="125" t="s">
        <v>19</v>
      </c>
      <c r="S37" s="125" t="s">
        <v>136</v>
      </c>
      <c r="T37" s="125" t="s">
        <v>137</v>
      </c>
      <c r="U37" s="19">
        <f t="shared" si="0"/>
        <v>6</v>
      </c>
      <c r="V37" s="22" t="str">
        <f t="shared" si="1"/>
        <v>SATISFECHO</v>
      </c>
      <c r="W37" s="55">
        <f t="shared" si="2"/>
        <v>0.49504950495049505</v>
      </c>
      <c r="X37" s="125" t="s">
        <v>165</v>
      </c>
      <c r="Y37" s="55"/>
    </row>
    <row r="38" spans="1:25" x14ac:dyDescent="0.25">
      <c r="A38" s="126">
        <v>33</v>
      </c>
      <c r="B38" s="125" t="s">
        <v>30</v>
      </c>
      <c r="C38" s="125" t="s">
        <v>11</v>
      </c>
      <c r="D38" s="125" t="s">
        <v>12</v>
      </c>
      <c r="E38" s="125" t="s">
        <v>17</v>
      </c>
      <c r="F38" s="125" t="s">
        <v>6</v>
      </c>
      <c r="G38" s="125" t="s">
        <v>35</v>
      </c>
      <c r="H38" s="125" t="s">
        <v>98</v>
      </c>
      <c r="I38" s="125" t="s">
        <v>99</v>
      </c>
      <c r="J38" s="125" t="s">
        <v>102</v>
      </c>
      <c r="K38" s="125" t="s">
        <v>19</v>
      </c>
      <c r="L38" s="125">
        <v>1</v>
      </c>
      <c r="M38" s="125">
        <v>1</v>
      </c>
      <c r="N38" s="125">
        <v>1</v>
      </c>
      <c r="O38" s="125">
        <v>1</v>
      </c>
      <c r="P38" s="125">
        <v>1</v>
      </c>
      <c r="Q38" s="125">
        <v>1</v>
      </c>
      <c r="R38" s="125" t="s">
        <v>19</v>
      </c>
      <c r="S38" s="125" t="s">
        <v>136</v>
      </c>
      <c r="T38" s="125" t="s">
        <v>137</v>
      </c>
      <c r="U38" s="19">
        <f t="shared" si="0"/>
        <v>6</v>
      </c>
      <c r="V38" s="22" t="str">
        <f t="shared" si="1"/>
        <v>SATISFECHO</v>
      </c>
      <c r="W38" s="55">
        <f t="shared" si="2"/>
        <v>0.49504950495049505</v>
      </c>
      <c r="X38" s="125" t="s">
        <v>165</v>
      </c>
      <c r="Y38" s="55"/>
    </row>
    <row r="39" spans="1:25" x14ac:dyDescent="0.25">
      <c r="A39" s="126">
        <v>34</v>
      </c>
      <c r="B39" s="125" t="s">
        <v>166</v>
      </c>
      <c r="C39" s="125" t="s">
        <v>11</v>
      </c>
      <c r="D39" s="125" t="s">
        <v>12</v>
      </c>
      <c r="E39" s="125" t="s">
        <v>13</v>
      </c>
      <c r="F39" s="125" t="s">
        <v>6</v>
      </c>
      <c r="G39" s="125" t="s">
        <v>21</v>
      </c>
      <c r="H39" s="125" t="s">
        <v>98</v>
      </c>
      <c r="I39" s="125" t="s">
        <v>99</v>
      </c>
      <c r="J39" s="125" t="s">
        <v>102</v>
      </c>
      <c r="K39" s="125" t="s">
        <v>14</v>
      </c>
      <c r="L39" s="125">
        <v>1</v>
      </c>
      <c r="M39" s="125">
        <v>1</v>
      </c>
      <c r="N39" s="125">
        <v>1</v>
      </c>
      <c r="O39" s="125">
        <v>1</v>
      </c>
      <c r="P39" s="125">
        <v>1</v>
      </c>
      <c r="Q39" s="125">
        <v>1</v>
      </c>
      <c r="R39" s="125" t="s">
        <v>19</v>
      </c>
      <c r="S39" s="125" t="s">
        <v>136</v>
      </c>
      <c r="T39" s="125" t="s">
        <v>137</v>
      </c>
      <c r="U39" s="19">
        <f t="shared" si="0"/>
        <v>6</v>
      </c>
      <c r="V39" s="22" t="str">
        <f t="shared" si="1"/>
        <v>SATISFECHO</v>
      </c>
      <c r="W39" s="55">
        <f t="shared" si="2"/>
        <v>0.49504950495049505</v>
      </c>
      <c r="X39" s="125" t="s">
        <v>165</v>
      </c>
      <c r="Y39" s="55"/>
    </row>
    <row r="40" spans="1:25" x14ac:dyDescent="0.25">
      <c r="A40" s="126">
        <v>35</v>
      </c>
      <c r="B40" s="125" t="s">
        <v>20</v>
      </c>
      <c r="C40" s="125" t="s">
        <v>11</v>
      </c>
      <c r="D40" s="125" t="s">
        <v>29</v>
      </c>
      <c r="E40" s="125" t="s">
        <v>17</v>
      </c>
      <c r="F40" s="125" t="s">
        <v>6</v>
      </c>
      <c r="G40" s="125" t="s">
        <v>24</v>
      </c>
      <c r="H40" s="125" t="s">
        <v>101</v>
      </c>
      <c r="I40" s="125" t="s">
        <v>119</v>
      </c>
      <c r="J40" s="125" t="s">
        <v>100</v>
      </c>
      <c r="K40" s="125" t="s">
        <v>19</v>
      </c>
      <c r="L40" s="125">
        <v>1</v>
      </c>
      <c r="M40" s="125">
        <v>1</v>
      </c>
      <c r="N40" s="125">
        <v>1</v>
      </c>
      <c r="O40" s="125">
        <v>1</v>
      </c>
      <c r="P40" s="125">
        <v>1</v>
      </c>
      <c r="Q40" s="125">
        <v>1</v>
      </c>
      <c r="R40" s="125" t="s">
        <v>19</v>
      </c>
      <c r="S40" s="125" t="s">
        <v>139</v>
      </c>
      <c r="T40" s="125" t="s">
        <v>137</v>
      </c>
      <c r="U40" s="19">
        <f t="shared" si="0"/>
        <v>6</v>
      </c>
      <c r="V40" s="22" t="str">
        <f t="shared" si="1"/>
        <v>SATISFECHO</v>
      </c>
      <c r="W40" s="55">
        <f t="shared" si="2"/>
        <v>0.49504950495049505</v>
      </c>
      <c r="X40" s="125" t="s">
        <v>165</v>
      </c>
      <c r="Y40" s="55"/>
    </row>
    <row r="41" spans="1:25" x14ac:dyDescent="0.25">
      <c r="A41" s="126">
        <v>36</v>
      </c>
      <c r="B41" s="125" t="s">
        <v>20</v>
      </c>
      <c r="C41" s="125" t="s">
        <v>11</v>
      </c>
      <c r="D41" s="125" t="s">
        <v>29</v>
      </c>
      <c r="E41" s="125" t="s">
        <v>17</v>
      </c>
      <c r="F41" s="125" t="s">
        <v>6</v>
      </c>
      <c r="G41" s="125" t="s">
        <v>24</v>
      </c>
      <c r="H41" s="125" t="s">
        <v>101</v>
      </c>
      <c r="I41" s="125" t="s">
        <v>119</v>
      </c>
      <c r="J41" s="125" t="s">
        <v>100</v>
      </c>
      <c r="K41" s="125" t="s">
        <v>19</v>
      </c>
      <c r="L41" s="125">
        <v>1</v>
      </c>
      <c r="M41" s="125">
        <v>1</v>
      </c>
      <c r="N41" s="125">
        <v>1</v>
      </c>
      <c r="O41" s="125">
        <v>1</v>
      </c>
      <c r="P41" s="125">
        <v>1</v>
      </c>
      <c r="Q41" s="125">
        <v>2</v>
      </c>
      <c r="R41" s="125" t="s">
        <v>19</v>
      </c>
      <c r="S41" s="125" t="s">
        <v>139</v>
      </c>
      <c r="T41" s="125" t="s">
        <v>137</v>
      </c>
      <c r="U41" s="19">
        <f t="shared" si="0"/>
        <v>7</v>
      </c>
      <c r="V41" s="22" t="str">
        <f t="shared" si="1"/>
        <v>SATISFECHO</v>
      </c>
      <c r="W41" s="55">
        <f t="shared" si="2"/>
        <v>0.49504950495049505</v>
      </c>
      <c r="X41" s="125" t="s">
        <v>176</v>
      </c>
      <c r="Y41" s="55"/>
    </row>
    <row r="42" spans="1:25" x14ac:dyDescent="0.25">
      <c r="A42" s="126">
        <v>37</v>
      </c>
      <c r="B42" s="125" t="s">
        <v>10</v>
      </c>
      <c r="C42" s="125" t="s">
        <v>11</v>
      </c>
      <c r="D42" s="125" t="s">
        <v>12</v>
      </c>
      <c r="E42" s="125" t="s">
        <v>17</v>
      </c>
      <c r="F42" s="125" t="s">
        <v>6</v>
      </c>
      <c r="G42" s="125" t="s">
        <v>5</v>
      </c>
      <c r="H42" s="125" t="s">
        <v>98</v>
      </c>
      <c r="I42" s="125" t="s">
        <v>99</v>
      </c>
      <c r="J42" s="125" t="s">
        <v>102</v>
      </c>
      <c r="K42" s="125" t="s">
        <v>19</v>
      </c>
      <c r="L42" s="125">
        <v>1</v>
      </c>
      <c r="M42" s="125">
        <v>1</v>
      </c>
      <c r="N42" s="125">
        <v>1</v>
      </c>
      <c r="O42" s="125">
        <v>1</v>
      </c>
      <c r="P42" s="125">
        <v>1</v>
      </c>
      <c r="Q42" s="125">
        <v>1</v>
      </c>
      <c r="R42" s="125" t="s">
        <v>19</v>
      </c>
      <c r="S42" s="125" t="s">
        <v>136</v>
      </c>
      <c r="T42" s="125" t="s">
        <v>137</v>
      </c>
      <c r="U42" s="19">
        <f t="shared" si="0"/>
        <v>6</v>
      </c>
      <c r="V42" s="22" t="str">
        <f t="shared" si="1"/>
        <v>SATISFECHO</v>
      </c>
      <c r="W42" s="55">
        <f t="shared" si="2"/>
        <v>0.49504950495049505</v>
      </c>
      <c r="X42" s="125" t="s">
        <v>165</v>
      </c>
      <c r="Y42" s="55"/>
    </row>
    <row r="43" spans="1:25" x14ac:dyDescent="0.25">
      <c r="A43" s="126">
        <v>38</v>
      </c>
      <c r="B43" s="125" t="s">
        <v>34</v>
      </c>
      <c r="C43" s="125" t="s">
        <v>63</v>
      </c>
      <c r="D43" s="125" t="s">
        <v>12</v>
      </c>
      <c r="E43" s="125" t="s">
        <v>13</v>
      </c>
      <c r="F43" s="125" t="s">
        <v>6</v>
      </c>
      <c r="G43" s="125" t="s">
        <v>92</v>
      </c>
      <c r="H43" s="125" t="s">
        <v>98</v>
      </c>
      <c r="I43" s="125" t="s">
        <v>99</v>
      </c>
      <c r="J43" s="125" t="s">
        <v>102</v>
      </c>
      <c r="K43" s="125" t="s">
        <v>19</v>
      </c>
      <c r="L43" s="125">
        <v>1</v>
      </c>
      <c r="M43" s="125">
        <v>1</v>
      </c>
      <c r="N43" s="125">
        <v>1</v>
      </c>
      <c r="O43" s="125">
        <v>1</v>
      </c>
      <c r="P43" s="125">
        <v>1</v>
      </c>
      <c r="Q43" s="125">
        <v>1</v>
      </c>
      <c r="R43" s="125" t="s">
        <v>19</v>
      </c>
      <c r="S43" s="125" t="s">
        <v>136</v>
      </c>
      <c r="T43" s="125" t="s">
        <v>137</v>
      </c>
      <c r="U43" s="19">
        <f t="shared" si="0"/>
        <v>6</v>
      </c>
      <c r="V43" s="22" t="str">
        <f t="shared" si="1"/>
        <v>SATISFECHO</v>
      </c>
      <c r="W43" s="55">
        <f t="shared" si="2"/>
        <v>0.49504950495049505</v>
      </c>
      <c r="X43" s="125" t="s">
        <v>165</v>
      </c>
      <c r="Y43" s="55"/>
    </row>
    <row r="44" spans="1:25" x14ac:dyDescent="0.25">
      <c r="A44" s="126">
        <v>39</v>
      </c>
      <c r="B44" s="125" t="s">
        <v>20</v>
      </c>
      <c r="C44" s="125" t="s">
        <v>11</v>
      </c>
      <c r="D44" s="125" t="s">
        <v>12</v>
      </c>
      <c r="E44" s="125" t="s">
        <v>13</v>
      </c>
      <c r="F44" s="125" t="s">
        <v>6</v>
      </c>
      <c r="G44" s="125" t="s">
        <v>92</v>
      </c>
      <c r="H44" s="125" t="s">
        <v>98</v>
      </c>
      <c r="I44" s="125" t="s">
        <v>99</v>
      </c>
      <c r="J44" s="125" t="s">
        <v>102</v>
      </c>
      <c r="K44" s="125" t="s">
        <v>14</v>
      </c>
      <c r="L44" s="125">
        <v>1</v>
      </c>
      <c r="M44" s="125">
        <v>1</v>
      </c>
      <c r="N44" s="125">
        <v>1</v>
      </c>
      <c r="O44" s="125">
        <v>1</v>
      </c>
      <c r="P44" s="125">
        <v>1</v>
      </c>
      <c r="Q44" s="125">
        <v>1</v>
      </c>
      <c r="R44" s="125" t="s">
        <v>19</v>
      </c>
      <c r="S44" s="125" t="s">
        <v>136</v>
      </c>
      <c r="T44" s="125" t="s">
        <v>137</v>
      </c>
      <c r="U44" s="19">
        <f t="shared" si="0"/>
        <v>6</v>
      </c>
      <c r="V44" s="22" t="str">
        <f t="shared" si="1"/>
        <v>SATISFECHO</v>
      </c>
      <c r="W44" s="55">
        <f t="shared" si="2"/>
        <v>0.49504950495049505</v>
      </c>
      <c r="X44" s="125" t="s">
        <v>165</v>
      </c>
      <c r="Y44" s="55"/>
    </row>
    <row r="45" spans="1:25" x14ac:dyDescent="0.25">
      <c r="A45" s="126">
        <v>40</v>
      </c>
      <c r="B45" s="125" t="s">
        <v>32</v>
      </c>
      <c r="C45" s="125" t="s">
        <v>26</v>
      </c>
      <c r="D45" s="125" t="s">
        <v>12</v>
      </c>
      <c r="E45" s="125" t="s">
        <v>13</v>
      </c>
      <c r="F45" s="125" t="s">
        <v>6</v>
      </c>
      <c r="G45" s="125" t="s">
        <v>5</v>
      </c>
      <c r="H45" s="125" t="s">
        <v>98</v>
      </c>
      <c r="I45" s="125" t="s">
        <v>99</v>
      </c>
      <c r="J45" s="125" t="s">
        <v>102</v>
      </c>
      <c r="K45" s="125" t="s">
        <v>19</v>
      </c>
      <c r="L45" s="125">
        <v>1</v>
      </c>
      <c r="M45" s="125">
        <v>1</v>
      </c>
      <c r="N45" s="125">
        <v>1</v>
      </c>
      <c r="O45" s="125">
        <v>1</v>
      </c>
      <c r="P45" s="125">
        <v>1</v>
      </c>
      <c r="Q45" s="125">
        <v>2</v>
      </c>
      <c r="R45" s="125" t="s">
        <v>19</v>
      </c>
      <c r="S45" s="125" t="s">
        <v>138</v>
      </c>
      <c r="T45" s="125" t="s">
        <v>141</v>
      </c>
      <c r="U45" s="19">
        <f t="shared" si="0"/>
        <v>7</v>
      </c>
      <c r="V45" s="22" t="str">
        <f t="shared" si="1"/>
        <v>SATISFECHO</v>
      </c>
      <c r="W45" s="55">
        <f t="shared" si="2"/>
        <v>0.49504950495049505</v>
      </c>
      <c r="X45" s="125" t="s">
        <v>165</v>
      </c>
      <c r="Y45" s="55"/>
    </row>
    <row r="46" spans="1:25" x14ac:dyDescent="0.25">
      <c r="A46" s="126">
        <v>41</v>
      </c>
      <c r="B46" s="125" t="s">
        <v>166</v>
      </c>
      <c r="C46" s="125" t="s">
        <v>11</v>
      </c>
      <c r="D46" s="125" t="s">
        <v>12</v>
      </c>
      <c r="E46" s="125" t="s">
        <v>13</v>
      </c>
      <c r="F46" s="125" t="s">
        <v>6</v>
      </c>
      <c r="G46" s="125" t="s">
        <v>5</v>
      </c>
      <c r="H46" s="125" t="s">
        <v>98</v>
      </c>
      <c r="I46" s="125" t="s">
        <v>99</v>
      </c>
      <c r="J46" s="125" t="s">
        <v>102</v>
      </c>
      <c r="K46" s="125" t="s">
        <v>19</v>
      </c>
      <c r="L46" s="125">
        <v>1</v>
      </c>
      <c r="M46" s="125">
        <v>1</v>
      </c>
      <c r="N46" s="125">
        <v>1</v>
      </c>
      <c r="O46" s="125">
        <v>1</v>
      </c>
      <c r="P46" s="125">
        <v>1</v>
      </c>
      <c r="Q46" s="125">
        <v>2</v>
      </c>
      <c r="R46" s="125" t="s">
        <v>19</v>
      </c>
      <c r="S46" s="125" t="s">
        <v>138</v>
      </c>
      <c r="T46" s="125" t="s">
        <v>141</v>
      </c>
      <c r="U46" s="19">
        <f t="shared" si="0"/>
        <v>7</v>
      </c>
      <c r="V46" s="22" t="str">
        <f t="shared" si="1"/>
        <v>SATISFECHO</v>
      </c>
      <c r="W46" s="55">
        <f t="shared" si="2"/>
        <v>0.49504950495049505</v>
      </c>
      <c r="X46" s="125" t="s">
        <v>165</v>
      </c>
      <c r="Y46" s="55"/>
    </row>
    <row r="47" spans="1:25" x14ac:dyDescent="0.25">
      <c r="A47" s="126">
        <v>42</v>
      </c>
      <c r="B47" s="125" t="s">
        <v>60</v>
      </c>
      <c r="C47" s="125" t="s">
        <v>11</v>
      </c>
      <c r="D47" s="125" t="s">
        <v>12</v>
      </c>
      <c r="E47" s="125" t="s">
        <v>13</v>
      </c>
      <c r="F47" s="125" t="s">
        <v>6</v>
      </c>
      <c r="G47" s="125" t="s">
        <v>5</v>
      </c>
      <c r="H47" s="125" t="s">
        <v>101</v>
      </c>
      <c r="I47" s="125" t="s">
        <v>132</v>
      </c>
      <c r="J47" s="125" t="s">
        <v>100</v>
      </c>
      <c r="K47" s="125" t="s">
        <v>14</v>
      </c>
      <c r="L47" s="125">
        <v>1</v>
      </c>
      <c r="M47" s="125">
        <v>1</v>
      </c>
      <c r="N47" s="125">
        <v>1</v>
      </c>
      <c r="O47" s="125">
        <v>1</v>
      </c>
      <c r="P47" s="125">
        <v>1</v>
      </c>
      <c r="Q47" s="125">
        <v>2</v>
      </c>
      <c r="R47" s="125" t="s">
        <v>19</v>
      </c>
      <c r="S47" s="125" t="s">
        <v>139</v>
      </c>
      <c r="T47" s="125" t="s">
        <v>137</v>
      </c>
      <c r="U47" s="19">
        <f t="shared" si="0"/>
        <v>7</v>
      </c>
      <c r="V47" s="22" t="str">
        <f t="shared" si="1"/>
        <v>SATISFECHO</v>
      </c>
      <c r="W47" s="55">
        <f t="shared" si="2"/>
        <v>0.49504950495049505</v>
      </c>
      <c r="X47" s="125" t="s">
        <v>165</v>
      </c>
      <c r="Y47" s="55"/>
    </row>
    <row r="48" spans="1:25" x14ac:dyDescent="0.25">
      <c r="A48" s="126">
        <v>43</v>
      </c>
      <c r="B48" s="125" t="s">
        <v>166</v>
      </c>
      <c r="C48" s="125" t="s">
        <v>11</v>
      </c>
      <c r="D48" s="125" t="s">
        <v>12</v>
      </c>
      <c r="E48" s="125" t="s">
        <v>17</v>
      </c>
      <c r="F48" s="125" t="s">
        <v>6</v>
      </c>
      <c r="G48" s="125" t="s">
        <v>24</v>
      </c>
      <c r="H48" s="125" t="s">
        <v>101</v>
      </c>
      <c r="I48" s="125" t="s">
        <v>103</v>
      </c>
      <c r="J48" s="125" t="s">
        <v>100</v>
      </c>
      <c r="K48" s="125" t="s">
        <v>19</v>
      </c>
      <c r="L48" s="125">
        <v>1</v>
      </c>
      <c r="M48" s="125">
        <v>1</v>
      </c>
      <c r="N48" s="125">
        <v>1</v>
      </c>
      <c r="O48" s="125">
        <v>1</v>
      </c>
      <c r="P48" s="125">
        <v>1</v>
      </c>
      <c r="Q48" s="125">
        <v>2</v>
      </c>
      <c r="R48" s="125" t="s">
        <v>19</v>
      </c>
      <c r="S48" s="125" t="s">
        <v>136</v>
      </c>
      <c r="T48" s="125" t="s">
        <v>137</v>
      </c>
      <c r="U48" s="19">
        <f t="shared" si="0"/>
        <v>7</v>
      </c>
      <c r="V48" s="22" t="str">
        <f t="shared" si="1"/>
        <v>SATISFECHO</v>
      </c>
      <c r="W48" s="55">
        <f t="shared" si="2"/>
        <v>0.49504950495049505</v>
      </c>
      <c r="X48" s="125" t="s">
        <v>165</v>
      </c>
      <c r="Y48" s="55"/>
    </row>
    <row r="49" spans="1:25" x14ac:dyDescent="0.25">
      <c r="A49" s="126">
        <v>44</v>
      </c>
      <c r="B49" s="125" t="s">
        <v>20</v>
      </c>
      <c r="C49" s="125" t="s">
        <v>11</v>
      </c>
      <c r="D49" s="125" t="s">
        <v>12</v>
      </c>
      <c r="E49" s="125" t="s">
        <v>17</v>
      </c>
      <c r="F49" s="125" t="s">
        <v>6</v>
      </c>
      <c r="G49" s="125" t="s">
        <v>21</v>
      </c>
      <c r="H49" s="125" t="s">
        <v>98</v>
      </c>
      <c r="I49" s="125" t="s">
        <v>99</v>
      </c>
      <c r="J49" s="125" t="s">
        <v>102</v>
      </c>
      <c r="K49" s="125" t="s">
        <v>14</v>
      </c>
      <c r="L49" s="125">
        <v>1</v>
      </c>
      <c r="M49" s="125">
        <v>1</v>
      </c>
      <c r="N49" s="125">
        <v>1</v>
      </c>
      <c r="O49" s="125">
        <v>1</v>
      </c>
      <c r="P49" s="125">
        <v>1</v>
      </c>
      <c r="Q49" s="125">
        <v>2</v>
      </c>
      <c r="R49" s="125" t="s">
        <v>19</v>
      </c>
      <c r="S49" s="125" t="s">
        <v>136</v>
      </c>
      <c r="T49" s="125" t="s">
        <v>137</v>
      </c>
      <c r="U49" s="19">
        <f t="shared" si="0"/>
        <v>7</v>
      </c>
      <c r="V49" s="22" t="str">
        <f t="shared" si="1"/>
        <v>SATISFECHO</v>
      </c>
      <c r="W49" s="55">
        <f t="shared" si="2"/>
        <v>0.49504950495049505</v>
      </c>
      <c r="X49" s="125" t="s">
        <v>165</v>
      </c>
      <c r="Y49" s="55"/>
    </row>
    <row r="50" spans="1:25" x14ac:dyDescent="0.25">
      <c r="A50" s="126">
        <v>45</v>
      </c>
      <c r="B50" s="125" t="s">
        <v>10</v>
      </c>
      <c r="C50" s="125" t="s">
        <v>11</v>
      </c>
      <c r="D50" s="125" t="s">
        <v>29</v>
      </c>
      <c r="E50" s="125" t="s">
        <v>17</v>
      </c>
      <c r="F50" s="125" t="s">
        <v>6</v>
      </c>
      <c r="G50" s="125" t="s">
        <v>21</v>
      </c>
      <c r="H50" s="125" t="s">
        <v>98</v>
      </c>
      <c r="I50" s="125" t="s">
        <v>99</v>
      </c>
      <c r="J50" s="125" t="s">
        <v>102</v>
      </c>
      <c r="K50" s="125" t="s">
        <v>19</v>
      </c>
      <c r="L50" s="125">
        <v>1</v>
      </c>
      <c r="M50" s="125">
        <v>1</v>
      </c>
      <c r="N50" s="125">
        <v>1</v>
      </c>
      <c r="O50" s="125">
        <v>1</v>
      </c>
      <c r="P50" s="125">
        <v>1</v>
      </c>
      <c r="Q50" s="125">
        <v>1</v>
      </c>
      <c r="R50" s="125" t="s">
        <v>19</v>
      </c>
      <c r="S50" s="125" t="s">
        <v>139</v>
      </c>
      <c r="T50" s="125" t="s">
        <v>137</v>
      </c>
      <c r="U50" s="19">
        <f t="shared" si="0"/>
        <v>6</v>
      </c>
      <c r="V50" s="22" t="str">
        <f t="shared" si="1"/>
        <v>SATISFECHO</v>
      </c>
      <c r="W50" s="55">
        <f t="shared" si="2"/>
        <v>0.49504950495049505</v>
      </c>
      <c r="X50" s="125" t="s">
        <v>165</v>
      </c>
      <c r="Y50" s="55"/>
    </row>
    <row r="51" spans="1:25" x14ac:dyDescent="0.25">
      <c r="A51" s="126">
        <v>46</v>
      </c>
      <c r="B51" s="125" t="s">
        <v>10</v>
      </c>
      <c r="C51" s="125" t="s">
        <v>11</v>
      </c>
      <c r="D51" s="125" t="s">
        <v>12</v>
      </c>
      <c r="E51" s="125" t="s">
        <v>13</v>
      </c>
      <c r="F51" s="125" t="s">
        <v>6</v>
      </c>
      <c r="G51" s="125" t="s">
        <v>5</v>
      </c>
      <c r="H51" s="125" t="s">
        <v>98</v>
      </c>
      <c r="I51" s="125" t="s">
        <v>99</v>
      </c>
      <c r="J51" s="125" t="s">
        <v>102</v>
      </c>
      <c r="K51" s="125" t="s">
        <v>19</v>
      </c>
      <c r="L51" s="125">
        <v>1</v>
      </c>
      <c r="M51" s="125">
        <v>1</v>
      </c>
      <c r="N51" s="125">
        <v>1</v>
      </c>
      <c r="O51" s="125">
        <v>1</v>
      </c>
      <c r="P51" s="125">
        <v>1</v>
      </c>
      <c r="Q51" s="125">
        <v>1</v>
      </c>
      <c r="R51" s="125" t="s">
        <v>19</v>
      </c>
      <c r="S51" s="125" t="s">
        <v>139</v>
      </c>
      <c r="T51" s="125" t="s">
        <v>140</v>
      </c>
      <c r="U51" s="19">
        <f t="shared" si="0"/>
        <v>6</v>
      </c>
      <c r="V51" s="22" t="str">
        <f t="shared" si="1"/>
        <v>SATISFECHO</v>
      </c>
      <c r="W51" s="55">
        <f t="shared" si="2"/>
        <v>0.49504950495049505</v>
      </c>
      <c r="X51" s="125" t="s">
        <v>177</v>
      </c>
      <c r="Y51" s="55"/>
    </row>
    <row r="52" spans="1:25" x14ac:dyDescent="0.25">
      <c r="A52" s="126">
        <v>47</v>
      </c>
      <c r="B52" s="125" t="s">
        <v>166</v>
      </c>
      <c r="C52" s="125" t="s">
        <v>11</v>
      </c>
      <c r="D52" s="125" t="s">
        <v>12</v>
      </c>
      <c r="E52" s="125" t="s">
        <v>17</v>
      </c>
      <c r="F52" s="125" t="s">
        <v>6</v>
      </c>
      <c r="G52" s="125" t="s">
        <v>35</v>
      </c>
      <c r="H52" s="125" t="s">
        <v>101</v>
      </c>
      <c r="I52" s="125" t="s">
        <v>103</v>
      </c>
      <c r="J52" s="125" t="s">
        <v>100</v>
      </c>
      <c r="K52" s="125" t="s">
        <v>19</v>
      </c>
      <c r="L52" s="125">
        <v>1</v>
      </c>
      <c r="M52" s="125">
        <v>1</v>
      </c>
      <c r="N52" s="125">
        <v>1</v>
      </c>
      <c r="O52" s="125">
        <v>1</v>
      </c>
      <c r="P52" s="125">
        <v>1</v>
      </c>
      <c r="Q52" s="125">
        <v>1</v>
      </c>
      <c r="R52" s="125" t="s">
        <v>19</v>
      </c>
      <c r="S52" s="125" t="s">
        <v>136</v>
      </c>
      <c r="T52" s="125" t="s">
        <v>137</v>
      </c>
      <c r="U52" s="19">
        <f t="shared" si="0"/>
        <v>6</v>
      </c>
      <c r="V52" s="22" t="str">
        <f t="shared" si="1"/>
        <v>SATISFECHO</v>
      </c>
      <c r="W52" s="55">
        <f t="shared" si="2"/>
        <v>0.49504950495049505</v>
      </c>
      <c r="X52" s="125" t="s">
        <v>165</v>
      </c>
      <c r="Y52" s="55"/>
    </row>
    <row r="53" spans="1:25" x14ac:dyDescent="0.25">
      <c r="A53" s="126">
        <v>48</v>
      </c>
      <c r="B53" s="125" t="s">
        <v>30</v>
      </c>
      <c r="C53" s="125" t="s">
        <v>26</v>
      </c>
      <c r="D53" s="125" t="s">
        <v>12</v>
      </c>
      <c r="E53" s="125" t="s">
        <v>13</v>
      </c>
      <c r="F53" s="125" t="s">
        <v>6</v>
      </c>
      <c r="G53" s="125" t="s">
        <v>21</v>
      </c>
      <c r="H53" s="125" t="s">
        <v>98</v>
      </c>
      <c r="I53" s="125" t="s">
        <v>99</v>
      </c>
      <c r="J53" s="125" t="s">
        <v>102</v>
      </c>
      <c r="K53" s="125" t="s">
        <v>19</v>
      </c>
      <c r="L53" s="125">
        <v>1</v>
      </c>
      <c r="M53" s="125">
        <v>1</v>
      </c>
      <c r="N53" s="125">
        <v>1</v>
      </c>
      <c r="O53" s="125">
        <v>1</v>
      </c>
      <c r="P53" s="125">
        <v>1</v>
      </c>
      <c r="Q53" s="125">
        <v>1</v>
      </c>
      <c r="R53" s="125" t="s">
        <v>19</v>
      </c>
      <c r="S53" s="125" t="s">
        <v>136</v>
      </c>
      <c r="T53" s="125" t="s">
        <v>137</v>
      </c>
      <c r="U53" s="19">
        <f t="shared" si="0"/>
        <v>6</v>
      </c>
      <c r="V53" s="22" t="str">
        <f t="shared" si="1"/>
        <v>SATISFECHO</v>
      </c>
      <c r="W53" s="55">
        <f t="shared" si="2"/>
        <v>0.49504950495049505</v>
      </c>
      <c r="X53" s="125" t="s">
        <v>165</v>
      </c>
      <c r="Y53" s="55"/>
    </row>
    <row r="54" spans="1:25" x14ac:dyDescent="0.25">
      <c r="A54" s="126">
        <v>49</v>
      </c>
      <c r="B54" s="125" t="s">
        <v>22</v>
      </c>
      <c r="C54" s="125" t="s">
        <v>11</v>
      </c>
      <c r="D54" s="125" t="s">
        <v>23</v>
      </c>
      <c r="E54" s="125" t="s">
        <v>17</v>
      </c>
      <c r="F54" s="125" t="s">
        <v>6</v>
      </c>
      <c r="G54" s="125" t="s">
        <v>21</v>
      </c>
      <c r="H54" s="125" t="s">
        <v>101</v>
      </c>
      <c r="I54" s="125" t="s">
        <v>174</v>
      </c>
      <c r="J54" s="125" t="s">
        <v>100</v>
      </c>
      <c r="K54" s="125" t="s">
        <v>19</v>
      </c>
      <c r="L54" s="125">
        <v>1</v>
      </c>
      <c r="M54" s="125">
        <v>1</v>
      </c>
      <c r="N54" s="125">
        <v>1</v>
      </c>
      <c r="O54" s="125">
        <v>1</v>
      </c>
      <c r="P54" s="125">
        <v>1</v>
      </c>
      <c r="Q54" s="125">
        <v>1</v>
      </c>
      <c r="R54" s="125" t="s">
        <v>19</v>
      </c>
      <c r="S54" s="125" t="s">
        <v>136</v>
      </c>
      <c r="T54" s="125" t="s">
        <v>137</v>
      </c>
      <c r="U54" s="19">
        <f t="shared" si="0"/>
        <v>6</v>
      </c>
      <c r="V54" s="22" t="str">
        <f t="shared" si="1"/>
        <v>SATISFECHO</v>
      </c>
      <c r="W54" s="55">
        <f t="shared" si="2"/>
        <v>0.49504950495049505</v>
      </c>
      <c r="X54" s="125" t="s">
        <v>165</v>
      </c>
      <c r="Y54" s="55"/>
    </row>
    <row r="55" spans="1:25" x14ac:dyDescent="0.25">
      <c r="A55" s="126">
        <v>50</v>
      </c>
      <c r="B55" s="125" t="s">
        <v>22</v>
      </c>
      <c r="C55" s="125" t="s">
        <v>11</v>
      </c>
      <c r="D55" s="125" t="s">
        <v>23</v>
      </c>
      <c r="E55" s="125" t="s">
        <v>17</v>
      </c>
      <c r="F55" s="125" t="s">
        <v>6</v>
      </c>
      <c r="G55" s="125" t="s">
        <v>21</v>
      </c>
      <c r="H55" s="125" t="s">
        <v>98</v>
      </c>
      <c r="I55" s="125" t="s">
        <v>99</v>
      </c>
      <c r="J55" s="125" t="s">
        <v>102</v>
      </c>
      <c r="K55" s="125" t="s">
        <v>19</v>
      </c>
      <c r="L55" s="125">
        <v>1</v>
      </c>
      <c r="M55" s="125">
        <v>1</v>
      </c>
      <c r="N55" s="125">
        <v>1</v>
      </c>
      <c r="O55" s="125">
        <v>1</v>
      </c>
      <c r="P55" s="125">
        <v>1</v>
      </c>
      <c r="Q55" s="125">
        <v>1</v>
      </c>
      <c r="R55" s="125" t="s">
        <v>19</v>
      </c>
      <c r="S55" s="125" t="s">
        <v>136</v>
      </c>
      <c r="T55" s="125" t="s">
        <v>137</v>
      </c>
      <c r="U55" s="19">
        <f t="shared" si="0"/>
        <v>6</v>
      </c>
      <c r="V55" s="22" t="str">
        <f t="shared" si="1"/>
        <v>SATISFECHO</v>
      </c>
      <c r="W55" s="55">
        <f t="shared" si="2"/>
        <v>0.49504950495049505</v>
      </c>
      <c r="X55" s="125" t="s">
        <v>165</v>
      </c>
      <c r="Y55" s="55"/>
    </row>
    <row r="56" spans="1:25" x14ac:dyDescent="0.25">
      <c r="A56" s="126">
        <v>51</v>
      </c>
      <c r="B56" s="125" t="s">
        <v>22</v>
      </c>
      <c r="C56" s="125" t="s">
        <v>11</v>
      </c>
      <c r="D56" s="125" t="s">
        <v>12</v>
      </c>
      <c r="E56" s="125" t="s">
        <v>13</v>
      </c>
      <c r="F56" s="125" t="s">
        <v>6</v>
      </c>
      <c r="G56" s="125" t="s">
        <v>18</v>
      </c>
      <c r="H56" s="125" t="s">
        <v>101</v>
      </c>
      <c r="I56" s="125" t="s">
        <v>119</v>
      </c>
      <c r="J56" s="125" t="s">
        <v>100</v>
      </c>
      <c r="K56" s="125" t="s">
        <v>19</v>
      </c>
      <c r="L56" s="125">
        <v>1</v>
      </c>
      <c r="M56" s="125">
        <v>1</v>
      </c>
      <c r="N56" s="125">
        <v>1</v>
      </c>
      <c r="O56" s="125">
        <v>1</v>
      </c>
      <c r="P56" s="125">
        <v>1</v>
      </c>
      <c r="Q56" s="125">
        <v>2</v>
      </c>
      <c r="R56" s="125" t="s">
        <v>19</v>
      </c>
      <c r="S56" s="125" t="s">
        <v>136</v>
      </c>
      <c r="T56" s="125" t="s">
        <v>137</v>
      </c>
      <c r="U56" s="19">
        <f t="shared" si="0"/>
        <v>7</v>
      </c>
      <c r="V56" s="22" t="str">
        <f t="shared" si="1"/>
        <v>SATISFECHO</v>
      </c>
      <c r="W56" s="55">
        <f t="shared" si="2"/>
        <v>0.49504950495049505</v>
      </c>
      <c r="X56" s="125" t="s">
        <v>165</v>
      </c>
      <c r="Y56" s="55"/>
    </row>
    <row r="57" spans="1:25" x14ac:dyDescent="0.25">
      <c r="A57" s="126">
        <v>52</v>
      </c>
      <c r="B57" s="125" t="s">
        <v>20</v>
      </c>
      <c r="C57" s="125" t="s">
        <v>11</v>
      </c>
      <c r="D57" s="125" t="s">
        <v>12</v>
      </c>
      <c r="E57" s="125" t="s">
        <v>17</v>
      </c>
      <c r="F57" s="125" t="s">
        <v>6</v>
      </c>
      <c r="G57" s="125" t="s">
        <v>21</v>
      </c>
      <c r="H57" s="125" t="s">
        <v>98</v>
      </c>
      <c r="I57" s="125" t="s">
        <v>99</v>
      </c>
      <c r="J57" s="125" t="s">
        <v>102</v>
      </c>
      <c r="K57" s="125" t="s">
        <v>19</v>
      </c>
      <c r="L57" s="125">
        <v>1</v>
      </c>
      <c r="M57" s="125">
        <v>1</v>
      </c>
      <c r="N57" s="125">
        <v>1</v>
      </c>
      <c r="O57" s="125">
        <v>1</v>
      </c>
      <c r="P57" s="125">
        <v>1</v>
      </c>
      <c r="Q57" s="125">
        <v>2</v>
      </c>
      <c r="R57" s="125" t="s">
        <v>19</v>
      </c>
      <c r="S57" s="125" t="s">
        <v>136</v>
      </c>
      <c r="T57" s="125" t="s">
        <v>137</v>
      </c>
      <c r="U57" s="19">
        <f t="shared" si="0"/>
        <v>7</v>
      </c>
      <c r="V57" s="22" t="str">
        <f t="shared" si="1"/>
        <v>SATISFECHO</v>
      </c>
      <c r="W57" s="55">
        <f t="shared" si="2"/>
        <v>0.49504950495049505</v>
      </c>
      <c r="X57" s="125" t="s">
        <v>165</v>
      </c>
      <c r="Y57" s="55"/>
    </row>
    <row r="58" spans="1:25" x14ac:dyDescent="0.25">
      <c r="A58" s="126">
        <v>53</v>
      </c>
      <c r="B58" s="125" t="s">
        <v>20</v>
      </c>
      <c r="C58" s="125" t="s">
        <v>11</v>
      </c>
      <c r="D58" s="125" t="s">
        <v>12</v>
      </c>
      <c r="E58" s="125" t="s">
        <v>17</v>
      </c>
      <c r="F58" s="125" t="s">
        <v>6</v>
      </c>
      <c r="G58" s="125" t="s">
        <v>21</v>
      </c>
      <c r="H58" s="125" t="s">
        <v>98</v>
      </c>
      <c r="I58" s="125" t="s">
        <v>99</v>
      </c>
      <c r="J58" s="125" t="s">
        <v>102</v>
      </c>
      <c r="K58" s="125" t="s">
        <v>19</v>
      </c>
      <c r="L58" s="125">
        <v>1</v>
      </c>
      <c r="M58" s="125">
        <v>1</v>
      </c>
      <c r="N58" s="125">
        <v>1</v>
      </c>
      <c r="O58" s="125">
        <v>1</v>
      </c>
      <c r="P58" s="125">
        <v>1</v>
      </c>
      <c r="Q58" s="125">
        <v>2</v>
      </c>
      <c r="R58" s="125" t="s">
        <v>19</v>
      </c>
      <c r="S58" s="125" t="s">
        <v>136</v>
      </c>
      <c r="T58" s="125" t="s">
        <v>137</v>
      </c>
      <c r="U58" s="19">
        <f t="shared" si="0"/>
        <v>7</v>
      </c>
      <c r="V58" s="22" t="str">
        <f t="shared" si="1"/>
        <v>SATISFECHO</v>
      </c>
      <c r="W58" s="55">
        <f t="shared" si="2"/>
        <v>0.49504950495049505</v>
      </c>
      <c r="X58" s="125" t="s">
        <v>165</v>
      </c>
      <c r="Y58" s="55"/>
    </row>
    <row r="59" spans="1:25" x14ac:dyDescent="0.25">
      <c r="A59" s="126">
        <v>54</v>
      </c>
      <c r="B59" s="125" t="s">
        <v>10</v>
      </c>
      <c r="C59" s="125" t="s">
        <v>11</v>
      </c>
      <c r="D59" s="125" t="s">
        <v>12</v>
      </c>
      <c r="E59" s="125" t="s">
        <v>17</v>
      </c>
      <c r="F59" s="125" t="s">
        <v>6</v>
      </c>
      <c r="G59" s="125" t="s">
        <v>21</v>
      </c>
      <c r="H59" s="125" t="s">
        <v>98</v>
      </c>
      <c r="I59" s="125" t="s">
        <v>99</v>
      </c>
      <c r="J59" s="125" t="s">
        <v>102</v>
      </c>
      <c r="K59" s="125" t="s">
        <v>19</v>
      </c>
      <c r="L59" s="125">
        <v>1</v>
      </c>
      <c r="M59" s="125">
        <v>1</v>
      </c>
      <c r="N59" s="125">
        <v>1</v>
      </c>
      <c r="O59" s="125">
        <v>1</v>
      </c>
      <c r="P59" s="125">
        <v>1</v>
      </c>
      <c r="Q59" s="125">
        <v>2</v>
      </c>
      <c r="R59" s="125" t="s">
        <v>19</v>
      </c>
      <c r="S59" s="125" t="s">
        <v>139</v>
      </c>
      <c r="T59" s="125" t="s">
        <v>137</v>
      </c>
      <c r="U59" s="19">
        <f t="shared" si="0"/>
        <v>7</v>
      </c>
      <c r="V59" s="22" t="str">
        <f t="shared" si="1"/>
        <v>SATISFECHO</v>
      </c>
      <c r="W59" s="55">
        <f t="shared" si="2"/>
        <v>0.49504950495049505</v>
      </c>
      <c r="X59" s="125" t="s">
        <v>165</v>
      </c>
      <c r="Y59" s="55"/>
    </row>
    <row r="60" spans="1:25" x14ac:dyDescent="0.25">
      <c r="A60" s="126">
        <v>55</v>
      </c>
      <c r="B60" s="125" t="s">
        <v>20</v>
      </c>
      <c r="C60" s="125" t="s">
        <v>11</v>
      </c>
      <c r="D60" s="125" t="s">
        <v>12</v>
      </c>
      <c r="E60" s="125" t="s">
        <v>13</v>
      </c>
      <c r="F60" s="125" t="s">
        <v>6</v>
      </c>
      <c r="G60" s="125" t="s">
        <v>21</v>
      </c>
      <c r="H60" s="125" t="s">
        <v>98</v>
      </c>
      <c r="I60" s="125" t="s">
        <v>99</v>
      </c>
      <c r="J60" s="125" t="s">
        <v>102</v>
      </c>
      <c r="K60" s="125" t="s">
        <v>19</v>
      </c>
      <c r="L60" s="125">
        <v>1</v>
      </c>
      <c r="M60" s="125">
        <v>1</v>
      </c>
      <c r="N60" s="125">
        <v>1</v>
      </c>
      <c r="O60" s="125">
        <v>1</v>
      </c>
      <c r="P60" s="125">
        <v>1</v>
      </c>
      <c r="Q60" s="125">
        <v>2</v>
      </c>
      <c r="R60" s="125" t="s">
        <v>19</v>
      </c>
      <c r="S60" s="125" t="s">
        <v>136</v>
      </c>
      <c r="T60" s="125" t="s">
        <v>137</v>
      </c>
      <c r="U60" s="19">
        <f t="shared" si="0"/>
        <v>7</v>
      </c>
      <c r="V60" s="22" t="str">
        <f t="shared" si="1"/>
        <v>SATISFECHO</v>
      </c>
      <c r="W60" s="55">
        <f t="shared" si="2"/>
        <v>0.49504950495049505</v>
      </c>
      <c r="X60" s="125" t="s">
        <v>165</v>
      </c>
      <c r="Y60" s="55"/>
    </row>
    <row r="61" spans="1:25" x14ac:dyDescent="0.25">
      <c r="A61" s="126">
        <v>56</v>
      </c>
      <c r="B61" s="125" t="s">
        <v>20</v>
      </c>
      <c r="C61" s="125" t="s">
        <v>11</v>
      </c>
      <c r="D61" s="125" t="s">
        <v>29</v>
      </c>
      <c r="E61" s="125" t="s">
        <v>17</v>
      </c>
      <c r="F61" s="125" t="s">
        <v>6</v>
      </c>
      <c r="G61" s="125" t="s">
        <v>21</v>
      </c>
      <c r="H61" s="125" t="s">
        <v>101</v>
      </c>
      <c r="I61" s="125" t="s">
        <v>119</v>
      </c>
      <c r="J61" s="125" t="s">
        <v>100</v>
      </c>
      <c r="K61" s="125" t="s">
        <v>14</v>
      </c>
      <c r="L61" s="125">
        <v>1</v>
      </c>
      <c r="M61" s="125">
        <v>1</v>
      </c>
      <c r="N61" s="125">
        <v>1</v>
      </c>
      <c r="O61" s="125">
        <v>1</v>
      </c>
      <c r="P61" s="125">
        <v>1</v>
      </c>
      <c r="Q61" s="125">
        <v>2</v>
      </c>
      <c r="R61" s="125" t="s">
        <v>19</v>
      </c>
      <c r="S61" s="125" t="s">
        <v>136</v>
      </c>
      <c r="T61" s="125" t="s">
        <v>137</v>
      </c>
      <c r="U61" s="19">
        <f t="shared" si="0"/>
        <v>7</v>
      </c>
      <c r="V61" s="22" t="str">
        <f t="shared" si="1"/>
        <v>SATISFECHO</v>
      </c>
      <c r="W61" s="55">
        <f t="shared" si="2"/>
        <v>0.49504950495049505</v>
      </c>
      <c r="X61" s="125" t="s">
        <v>165</v>
      </c>
      <c r="Y61" s="55"/>
    </row>
    <row r="62" spans="1:25" x14ac:dyDescent="0.25">
      <c r="A62" s="126">
        <v>57</v>
      </c>
      <c r="B62" s="125" t="s">
        <v>20</v>
      </c>
      <c r="C62" s="125" t="s">
        <v>11</v>
      </c>
      <c r="D62" s="125" t="s">
        <v>29</v>
      </c>
      <c r="E62" s="125" t="s">
        <v>17</v>
      </c>
      <c r="F62" s="125" t="s">
        <v>6</v>
      </c>
      <c r="G62" s="125" t="s">
        <v>21</v>
      </c>
      <c r="H62" s="125" t="s">
        <v>101</v>
      </c>
      <c r="I62" s="125" t="s">
        <v>119</v>
      </c>
      <c r="J62" s="125" t="s">
        <v>100</v>
      </c>
      <c r="K62" s="125" t="s">
        <v>19</v>
      </c>
      <c r="L62" s="125">
        <v>1</v>
      </c>
      <c r="M62" s="125">
        <v>1</v>
      </c>
      <c r="N62" s="125">
        <v>1</v>
      </c>
      <c r="O62" s="125">
        <v>1</v>
      </c>
      <c r="P62" s="125">
        <v>1</v>
      </c>
      <c r="Q62" s="125">
        <v>2</v>
      </c>
      <c r="R62" s="125" t="s">
        <v>19</v>
      </c>
      <c r="S62" s="125" t="s">
        <v>136</v>
      </c>
      <c r="T62" s="125" t="s">
        <v>137</v>
      </c>
      <c r="U62" s="19">
        <f t="shared" si="0"/>
        <v>7</v>
      </c>
      <c r="V62" s="22" t="str">
        <f t="shared" si="1"/>
        <v>SATISFECHO</v>
      </c>
      <c r="W62" s="55">
        <f t="shared" si="2"/>
        <v>0.49504950495049505</v>
      </c>
      <c r="X62" s="125" t="s">
        <v>165</v>
      </c>
      <c r="Y62" s="55"/>
    </row>
    <row r="63" spans="1:25" x14ac:dyDescent="0.25">
      <c r="A63" s="126">
        <v>58</v>
      </c>
      <c r="B63" s="125" t="s">
        <v>20</v>
      </c>
      <c r="C63" s="125" t="s">
        <v>11</v>
      </c>
      <c r="D63" s="125" t="s">
        <v>28</v>
      </c>
      <c r="E63" s="125" t="s">
        <v>13</v>
      </c>
      <c r="F63" s="125" t="s">
        <v>6</v>
      </c>
      <c r="G63" s="125" t="s">
        <v>21</v>
      </c>
      <c r="H63" s="125" t="s">
        <v>98</v>
      </c>
      <c r="I63" s="125" t="s">
        <v>99</v>
      </c>
      <c r="J63" s="125" t="s">
        <v>102</v>
      </c>
      <c r="K63" s="125" t="s">
        <v>14</v>
      </c>
      <c r="L63" s="125">
        <v>1</v>
      </c>
      <c r="M63" s="125">
        <v>1</v>
      </c>
      <c r="N63" s="125">
        <v>1</v>
      </c>
      <c r="O63" s="125">
        <v>1</v>
      </c>
      <c r="P63" s="125">
        <v>1</v>
      </c>
      <c r="Q63" s="125">
        <v>2</v>
      </c>
      <c r="R63" s="125" t="s">
        <v>19</v>
      </c>
      <c r="S63" s="125" t="s">
        <v>139</v>
      </c>
      <c r="T63" s="125" t="s">
        <v>137</v>
      </c>
      <c r="U63" s="19">
        <f t="shared" si="0"/>
        <v>7</v>
      </c>
      <c r="V63" s="22" t="str">
        <f t="shared" si="1"/>
        <v>SATISFECHO</v>
      </c>
      <c r="W63" s="55">
        <f t="shared" si="2"/>
        <v>0.49504950495049505</v>
      </c>
      <c r="X63" s="125" t="s">
        <v>165</v>
      </c>
      <c r="Y63" s="55"/>
    </row>
    <row r="64" spans="1:25" x14ac:dyDescent="0.25">
      <c r="A64" s="126">
        <v>59</v>
      </c>
      <c r="B64" s="125" t="s">
        <v>59</v>
      </c>
      <c r="C64" s="125" t="s">
        <v>63</v>
      </c>
      <c r="D64" s="125" t="s">
        <v>12</v>
      </c>
      <c r="E64" s="125" t="s">
        <v>17</v>
      </c>
      <c r="F64" s="125" t="s">
        <v>6</v>
      </c>
      <c r="G64" s="125" t="s">
        <v>21</v>
      </c>
      <c r="H64" s="125" t="s">
        <v>98</v>
      </c>
      <c r="I64" s="125" t="s">
        <v>99</v>
      </c>
      <c r="J64" s="125" t="s">
        <v>102</v>
      </c>
      <c r="K64" s="125" t="s">
        <v>19</v>
      </c>
      <c r="L64" s="125">
        <v>1</v>
      </c>
      <c r="M64" s="125">
        <v>1</v>
      </c>
      <c r="N64" s="125">
        <v>1</v>
      </c>
      <c r="O64" s="125">
        <v>1</v>
      </c>
      <c r="P64" s="125">
        <v>1</v>
      </c>
      <c r="Q64" s="125">
        <v>2</v>
      </c>
      <c r="R64" s="125" t="s">
        <v>19</v>
      </c>
      <c r="S64" s="125" t="s">
        <v>139</v>
      </c>
      <c r="T64" s="125" t="s">
        <v>137</v>
      </c>
      <c r="U64" s="19">
        <f t="shared" si="0"/>
        <v>7</v>
      </c>
      <c r="V64" s="22" t="str">
        <f t="shared" si="1"/>
        <v>SATISFECHO</v>
      </c>
      <c r="W64" s="55">
        <f t="shared" si="2"/>
        <v>0.49504950495049505</v>
      </c>
      <c r="X64" s="125" t="s">
        <v>165</v>
      </c>
      <c r="Y64" s="55"/>
    </row>
    <row r="65" spans="1:25" x14ac:dyDescent="0.25">
      <c r="A65" s="126">
        <v>60</v>
      </c>
      <c r="B65" s="125" t="s">
        <v>60</v>
      </c>
      <c r="C65" s="125" t="s">
        <v>11</v>
      </c>
      <c r="D65" s="125" t="s">
        <v>12</v>
      </c>
      <c r="E65" s="125" t="s">
        <v>17</v>
      </c>
      <c r="F65" s="125" t="s">
        <v>6</v>
      </c>
      <c r="G65" s="125" t="s">
        <v>21</v>
      </c>
      <c r="H65" s="125" t="s">
        <v>98</v>
      </c>
      <c r="I65" s="125" t="s">
        <v>99</v>
      </c>
      <c r="J65" s="125" t="s">
        <v>102</v>
      </c>
      <c r="K65" s="125" t="s">
        <v>19</v>
      </c>
      <c r="L65" s="125">
        <v>1</v>
      </c>
      <c r="M65" s="125">
        <v>1</v>
      </c>
      <c r="N65" s="125">
        <v>1</v>
      </c>
      <c r="O65" s="125">
        <v>1</v>
      </c>
      <c r="P65" s="125">
        <v>1</v>
      </c>
      <c r="Q65" s="125">
        <v>2</v>
      </c>
      <c r="R65" s="125" t="s">
        <v>19</v>
      </c>
      <c r="S65" s="125" t="s">
        <v>139</v>
      </c>
      <c r="T65" s="125" t="s">
        <v>137</v>
      </c>
      <c r="U65" s="19">
        <f t="shared" si="0"/>
        <v>7</v>
      </c>
      <c r="V65" s="22" t="str">
        <f t="shared" si="1"/>
        <v>SATISFECHO</v>
      </c>
      <c r="W65" s="55">
        <f t="shared" si="2"/>
        <v>0.49504950495049505</v>
      </c>
      <c r="X65" s="125" t="s">
        <v>165</v>
      </c>
      <c r="Y65" s="55"/>
    </row>
    <row r="66" spans="1:25" x14ac:dyDescent="0.25">
      <c r="A66" s="126">
        <v>61</v>
      </c>
      <c r="B66" s="125" t="s">
        <v>59</v>
      </c>
      <c r="C66" s="125" t="s">
        <v>63</v>
      </c>
      <c r="D66" s="125" t="s">
        <v>12</v>
      </c>
      <c r="E66" s="125" t="s">
        <v>17</v>
      </c>
      <c r="F66" s="125" t="s">
        <v>6</v>
      </c>
      <c r="G66" s="125" t="s">
        <v>21</v>
      </c>
      <c r="H66" s="125" t="s">
        <v>98</v>
      </c>
      <c r="I66" s="125" t="s">
        <v>99</v>
      </c>
      <c r="J66" s="125" t="s">
        <v>102</v>
      </c>
      <c r="K66" s="125" t="s">
        <v>19</v>
      </c>
      <c r="L66" s="125">
        <v>1</v>
      </c>
      <c r="M66" s="125">
        <v>1</v>
      </c>
      <c r="N66" s="125">
        <v>1</v>
      </c>
      <c r="O66" s="125">
        <v>1</v>
      </c>
      <c r="P66" s="125">
        <v>1</v>
      </c>
      <c r="Q66" s="125">
        <v>2</v>
      </c>
      <c r="R66" s="125" t="s">
        <v>19</v>
      </c>
      <c r="S66" s="125" t="s">
        <v>136</v>
      </c>
      <c r="T66" s="125" t="s">
        <v>137</v>
      </c>
      <c r="U66" s="19">
        <f t="shared" si="0"/>
        <v>7</v>
      </c>
      <c r="V66" s="22" t="str">
        <f t="shared" si="1"/>
        <v>SATISFECHO</v>
      </c>
      <c r="W66" s="55">
        <f t="shared" si="2"/>
        <v>0.49504950495049505</v>
      </c>
      <c r="X66" s="125" t="s">
        <v>165</v>
      </c>
      <c r="Y66" s="55"/>
    </row>
    <row r="67" spans="1:25" x14ac:dyDescent="0.25">
      <c r="A67" s="126">
        <v>62</v>
      </c>
      <c r="B67" s="125" t="s">
        <v>166</v>
      </c>
      <c r="C67" s="125" t="s">
        <v>11</v>
      </c>
      <c r="D67" s="125" t="s">
        <v>29</v>
      </c>
      <c r="E67" s="125" t="s">
        <v>13</v>
      </c>
      <c r="F67" s="125" t="s">
        <v>6</v>
      </c>
      <c r="G67" s="125" t="s">
        <v>21</v>
      </c>
      <c r="H67" s="125" t="s">
        <v>98</v>
      </c>
      <c r="I67" s="125" t="s">
        <v>99</v>
      </c>
      <c r="J67" s="125" t="s">
        <v>102</v>
      </c>
      <c r="K67" s="125" t="s">
        <v>14</v>
      </c>
      <c r="L67" s="125">
        <v>1</v>
      </c>
      <c r="M67" s="125">
        <v>1</v>
      </c>
      <c r="N67" s="125">
        <v>1</v>
      </c>
      <c r="O67" s="125">
        <v>1</v>
      </c>
      <c r="P67" s="125">
        <v>1</v>
      </c>
      <c r="Q67" s="125">
        <v>1</v>
      </c>
      <c r="R67" s="125" t="s">
        <v>19</v>
      </c>
      <c r="S67" s="125" t="s">
        <v>136</v>
      </c>
      <c r="T67" s="125" t="s">
        <v>137</v>
      </c>
      <c r="U67" s="19">
        <f t="shared" si="0"/>
        <v>6</v>
      </c>
      <c r="V67" s="22" t="str">
        <f t="shared" si="1"/>
        <v>SATISFECHO</v>
      </c>
      <c r="W67" s="55">
        <f t="shared" si="2"/>
        <v>0.49504950495049505</v>
      </c>
      <c r="X67" s="125" t="s">
        <v>165</v>
      </c>
      <c r="Y67" s="55"/>
    </row>
    <row r="68" spans="1:25" x14ac:dyDescent="0.25">
      <c r="A68" s="126">
        <v>63</v>
      </c>
      <c r="B68" s="125" t="s">
        <v>10</v>
      </c>
      <c r="C68" s="125" t="s">
        <v>11</v>
      </c>
      <c r="D68" s="125" t="s">
        <v>12</v>
      </c>
      <c r="E68" s="125" t="s">
        <v>17</v>
      </c>
      <c r="F68" s="125" t="s">
        <v>6</v>
      </c>
      <c r="G68" s="125" t="s">
        <v>21</v>
      </c>
      <c r="H68" s="125" t="s">
        <v>98</v>
      </c>
      <c r="I68" s="125" t="s">
        <v>99</v>
      </c>
      <c r="J68" s="125" t="s">
        <v>102</v>
      </c>
      <c r="K68" s="125" t="s">
        <v>14</v>
      </c>
      <c r="L68" s="125">
        <v>1</v>
      </c>
      <c r="M68" s="125">
        <v>1</v>
      </c>
      <c r="N68" s="125">
        <v>1</v>
      </c>
      <c r="O68" s="125">
        <v>1</v>
      </c>
      <c r="P68" s="125">
        <v>1</v>
      </c>
      <c r="Q68" s="125">
        <v>2</v>
      </c>
      <c r="R68" s="125" t="s">
        <v>19</v>
      </c>
      <c r="S68" s="125" t="s">
        <v>139</v>
      </c>
      <c r="T68" s="125" t="s">
        <v>140</v>
      </c>
      <c r="U68" s="19">
        <f t="shared" si="0"/>
        <v>7</v>
      </c>
      <c r="V68" s="22" t="str">
        <f t="shared" si="1"/>
        <v>SATISFECHO</v>
      </c>
      <c r="W68" s="55">
        <f t="shared" si="2"/>
        <v>0.49504950495049505</v>
      </c>
      <c r="X68" s="125" t="s">
        <v>165</v>
      </c>
      <c r="Y68" s="55"/>
    </row>
    <row r="69" spans="1:25" x14ac:dyDescent="0.25">
      <c r="A69" s="126">
        <v>64</v>
      </c>
      <c r="B69" s="125" t="s">
        <v>10</v>
      </c>
      <c r="C69" s="125" t="s">
        <v>11</v>
      </c>
      <c r="D69" s="125" t="s">
        <v>12</v>
      </c>
      <c r="E69" s="125" t="s">
        <v>17</v>
      </c>
      <c r="F69" s="125" t="s">
        <v>6</v>
      </c>
      <c r="G69" s="125" t="s">
        <v>58</v>
      </c>
      <c r="H69" s="125" t="s">
        <v>98</v>
      </c>
      <c r="I69" s="125" t="s">
        <v>99</v>
      </c>
      <c r="J69" s="125" t="s">
        <v>102</v>
      </c>
      <c r="K69" s="125" t="s">
        <v>19</v>
      </c>
      <c r="L69" s="125">
        <v>2</v>
      </c>
      <c r="M69" s="125">
        <v>1</v>
      </c>
      <c r="N69" s="125">
        <v>1</v>
      </c>
      <c r="O69" s="125">
        <v>1</v>
      </c>
      <c r="P69" s="125">
        <v>1</v>
      </c>
      <c r="Q69" s="125">
        <v>2</v>
      </c>
      <c r="R69" s="125" t="s">
        <v>19</v>
      </c>
      <c r="S69" s="125" t="s">
        <v>139</v>
      </c>
      <c r="T69" s="125" t="s">
        <v>140</v>
      </c>
      <c r="U69" s="19">
        <f t="shared" si="0"/>
        <v>8</v>
      </c>
      <c r="V69" s="22" t="str">
        <f t="shared" si="1"/>
        <v>SATISFECHO</v>
      </c>
      <c r="W69" s="55">
        <f t="shared" si="2"/>
        <v>0.49504950495049505</v>
      </c>
      <c r="X69" s="125" t="s">
        <v>165</v>
      </c>
      <c r="Y69" s="55"/>
    </row>
    <row r="70" spans="1:25" x14ac:dyDescent="0.25">
      <c r="A70" s="126">
        <v>65</v>
      </c>
      <c r="B70" s="125" t="s">
        <v>10</v>
      </c>
      <c r="C70" s="125" t="s">
        <v>11</v>
      </c>
      <c r="D70" s="125" t="s">
        <v>12</v>
      </c>
      <c r="E70" s="125" t="s">
        <v>17</v>
      </c>
      <c r="F70" s="125" t="s">
        <v>6</v>
      </c>
      <c r="G70" s="125" t="s">
        <v>58</v>
      </c>
      <c r="H70" s="125" t="s">
        <v>98</v>
      </c>
      <c r="I70" s="125" t="s">
        <v>99</v>
      </c>
      <c r="J70" s="125" t="s">
        <v>102</v>
      </c>
      <c r="K70" s="125" t="s">
        <v>14</v>
      </c>
      <c r="L70" s="125">
        <v>2</v>
      </c>
      <c r="M70" s="125">
        <v>1</v>
      </c>
      <c r="N70" s="125">
        <v>1</v>
      </c>
      <c r="O70" s="125">
        <v>1</v>
      </c>
      <c r="P70" s="125">
        <v>1</v>
      </c>
      <c r="Q70" s="125">
        <v>2</v>
      </c>
      <c r="R70" s="125" t="s">
        <v>19</v>
      </c>
      <c r="S70" s="125" t="s">
        <v>139</v>
      </c>
      <c r="T70" s="125" t="s">
        <v>140</v>
      </c>
      <c r="U70" s="19">
        <f t="shared" ref="U70:U133" si="3">SUM(L70:Q70)</f>
        <v>8</v>
      </c>
      <c r="V70" s="22" t="str">
        <f t="shared" si="1"/>
        <v>SATISFECHO</v>
      </c>
      <c r="W70" s="55">
        <f t="shared" si="2"/>
        <v>0.49504950495049505</v>
      </c>
      <c r="X70" s="125" t="s">
        <v>165</v>
      </c>
      <c r="Y70" s="55"/>
    </row>
    <row r="71" spans="1:25" x14ac:dyDescent="0.25">
      <c r="A71" s="126">
        <v>66</v>
      </c>
      <c r="B71" s="125" t="s">
        <v>60</v>
      </c>
      <c r="C71" s="125" t="s">
        <v>11</v>
      </c>
      <c r="D71" s="125" t="s">
        <v>12</v>
      </c>
      <c r="E71" s="125" t="s">
        <v>13</v>
      </c>
      <c r="F71" s="125" t="s">
        <v>6</v>
      </c>
      <c r="G71" s="125" t="s">
        <v>5</v>
      </c>
      <c r="H71" s="125" t="s">
        <v>98</v>
      </c>
      <c r="I71" s="125" t="s">
        <v>99</v>
      </c>
      <c r="J71" s="125" t="s">
        <v>102</v>
      </c>
      <c r="K71" s="125" t="s">
        <v>14</v>
      </c>
      <c r="L71" s="125">
        <v>2</v>
      </c>
      <c r="M71" s="125">
        <v>2</v>
      </c>
      <c r="N71" s="125">
        <v>1</v>
      </c>
      <c r="O71" s="125">
        <v>1</v>
      </c>
      <c r="P71" s="125">
        <v>1</v>
      </c>
      <c r="Q71" s="125">
        <v>2</v>
      </c>
      <c r="R71" s="125" t="s">
        <v>19</v>
      </c>
      <c r="S71" s="125" t="s">
        <v>139</v>
      </c>
      <c r="T71" s="125" t="s">
        <v>140</v>
      </c>
      <c r="U71" s="19">
        <f t="shared" si="3"/>
        <v>9</v>
      </c>
      <c r="V71" s="22" t="str">
        <f t="shared" ref="V71:V134" si="4">IF(U71&lt;=10,"SATISFECHO",IF(U71&gt;=11,"INSATISFECHO"))</f>
        <v>SATISFECHO</v>
      </c>
      <c r="W71" s="55">
        <f t="shared" ref="W71:W134" si="5">(1*100)/202</f>
        <v>0.49504950495049505</v>
      </c>
      <c r="X71" s="125" t="s">
        <v>165</v>
      </c>
      <c r="Y71" s="55"/>
    </row>
    <row r="72" spans="1:25" x14ac:dyDescent="0.25">
      <c r="A72" s="126">
        <v>67</v>
      </c>
      <c r="B72" s="125" t="s">
        <v>166</v>
      </c>
      <c r="C72" s="125" t="s">
        <v>11</v>
      </c>
      <c r="D72" s="125" t="s">
        <v>12</v>
      </c>
      <c r="E72" s="125" t="s">
        <v>13</v>
      </c>
      <c r="F72" s="125" t="s">
        <v>6</v>
      </c>
      <c r="G72" s="125" t="s">
        <v>5</v>
      </c>
      <c r="H72" s="125" t="s">
        <v>98</v>
      </c>
      <c r="I72" s="125" t="s">
        <v>99</v>
      </c>
      <c r="J72" s="125" t="s">
        <v>102</v>
      </c>
      <c r="K72" s="125" t="s">
        <v>19</v>
      </c>
      <c r="L72" s="125">
        <v>2</v>
      </c>
      <c r="M72" s="125">
        <v>2</v>
      </c>
      <c r="N72" s="125">
        <v>1</v>
      </c>
      <c r="O72" s="125">
        <v>1</v>
      </c>
      <c r="P72" s="125">
        <v>1</v>
      </c>
      <c r="Q72" s="125">
        <v>2</v>
      </c>
      <c r="R72" s="125" t="s">
        <v>19</v>
      </c>
      <c r="S72" s="125" t="s">
        <v>139</v>
      </c>
      <c r="T72" s="125" t="s">
        <v>140</v>
      </c>
      <c r="U72" s="19">
        <f t="shared" si="3"/>
        <v>9</v>
      </c>
      <c r="V72" s="22" t="str">
        <f t="shared" si="4"/>
        <v>SATISFECHO</v>
      </c>
      <c r="W72" s="55">
        <f t="shared" si="5"/>
        <v>0.49504950495049505</v>
      </c>
      <c r="X72" s="125" t="s">
        <v>165</v>
      </c>
      <c r="Y72" s="55"/>
    </row>
    <row r="73" spans="1:25" x14ac:dyDescent="0.25">
      <c r="A73" s="126">
        <v>68</v>
      </c>
      <c r="B73" s="125" t="s">
        <v>166</v>
      </c>
      <c r="C73" s="125" t="s">
        <v>11</v>
      </c>
      <c r="D73" s="125" t="s">
        <v>16</v>
      </c>
      <c r="E73" s="125" t="s">
        <v>13</v>
      </c>
      <c r="F73" s="125" t="s">
        <v>6</v>
      </c>
      <c r="G73" s="125" t="s">
        <v>5</v>
      </c>
      <c r="H73" s="125" t="s">
        <v>98</v>
      </c>
      <c r="I73" s="125" t="s">
        <v>99</v>
      </c>
      <c r="J73" s="125" t="s">
        <v>102</v>
      </c>
      <c r="K73" s="125" t="s">
        <v>14</v>
      </c>
      <c r="L73" s="125">
        <v>2</v>
      </c>
      <c r="M73" s="125">
        <v>2</v>
      </c>
      <c r="N73" s="125">
        <v>1</v>
      </c>
      <c r="O73" s="125">
        <v>1</v>
      </c>
      <c r="P73" s="125">
        <v>1</v>
      </c>
      <c r="Q73" s="125">
        <v>1</v>
      </c>
      <c r="R73" s="125" t="s">
        <v>19</v>
      </c>
      <c r="S73" s="125" t="s">
        <v>139</v>
      </c>
      <c r="T73" s="125" t="s">
        <v>140</v>
      </c>
      <c r="U73" s="19">
        <f t="shared" si="3"/>
        <v>8</v>
      </c>
      <c r="V73" s="22" t="str">
        <f t="shared" si="4"/>
        <v>SATISFECHO</v>
      </c>
      <c r="W73" s="55">
        <f t="shared" si="5"/>
        <v>0.49504950495049505</v>
      </c>
      <c r="X73" s="125" t="s">
        <v>165</v>
      </c>
      <c r="Y73" s="55"/>
    </row>
    <row r="74" spans="1:25" x14ac:dyDescent="0.25">
      <c r="A74" s="126">
        <v>69</v>
      </c>
      <c r="B74" s="125" t="s">
        <v>166</v>
      </c>
      <c r="C74" s="125" t="s">
        <v>11</v>
      </c>
      <c r="D74" s="125" t="s">
        <v>16</v>
      </c>
      <c r="E74" s="125" t="s">
        <v>13</v>
      </c>
      <c r="F74" s="125" t="s">
        <v>6</v>
      </c>
      <c r="G74" s="125" t="s">
        <v>5</v>
      </c>
      <c r="H74" s="125" t="s">
        <v>98</v>
      </c>
      <c r="I74" s="125" t="s">
        <v>99</v>
      </c>
      <c r="J74" s="125" t="s">
        <v>102</v>
      </c>
      <c r="K74" s="125" t="s">
        <v>14</v>
      </c>
      <c r="L74" s="125">
        <v>2</v>
      </c>
      <c r="M74" s="125">
        <v>2</v>
      </c>
      <c r="N74" s="125">
        <v>1</v>
      </c>
      <c r="O74" s="125">
        <v>1</v>
      </c>
      <c r="P74" s="125">
        <v>1</v>
      </c>
      <c r="Q74" s="125">
        <v>1</v>
      </c>
      <c r="R74" s="125" t="s">
        <v>19</v>
      </c>
      <c r="S74" s="125" t="s">
        <v>139</v>
      </c>
      <c r="T74" s="125" t="s">
        <v>140</v>
      </c>
      <c r="U74" s="19">
        <f t="shared" si="3"/>
        <v>8</v>
      </c>
      <c r="V74" s="22" t="str">
        <f t="shared" si="4"/>
        <v>SATISFECHO</v>
      </c>
      <c r="W74" s="55">
        <f t="shared" si="5"/>
        <v>0.49504950495049505</v>
      </c>
      <c r="X74" s="125" t="s">
        <v>165</v>
      </c>
      <c r="Y74" s="55"/>
    </row>
    <row r="75" spans="1:25" x14ac:dyDescent="0.25">
      <c r="A75" s="126">
        <v>70</v>
      </c>
      <c r="B75" s="125" t="s">
        <v>166</v>
      </c>
      <c r="C75" s="125" t="s">
        <v>26</v>
      </c>
      <c r="D75" s="125" t="s">
        <v>12</v>
      </c>
      <c r="E75" s="125" t="s">
        <v>17</v>
      </c>
      <c r="F75" s="125" t="s">
        <v>6</v>
      </c>
      <c r="G75" s="125" t="s">
        <v>92</v>
      </c>
      <c r="H75" s="125" t="s">
        <v>98</v>
      </c>
      <c r="I75" s="125" t="s">
        <v>99</v>
      </c>
      <c r="J75" s="125" t="s">
        <v>102</v>
      </c>
      <c r="K75" s="125" t="s">
        <v>19</v>
      </c>
      <c r="L75" s="125">
        <v>1</v>
      </c>
      <c r="M75" s="125">
        <v>1</v>
      </c>
      <c r="N75" s="125">
        <v>1</v>
      </c>
      <c r="O75" s="125">
        <v>1</v>
      </c>
      <c r="P75" s="125">
        <v>1</v>
      </c>
      <c r="Q75" s="125">
        <v>1</v>
      </c>
      <c r="R75" s="125" t="s">
        <v>19</v>
      </c>
      <c r="S75" s="125" t="s">
        <v>139</v>
      </c>
      <c r="T75" s="125" t="s">
        <v>137</v>
      </c>
      <c r="U75" s="19">
        <f t="shared" si="3"/>
        <v>6</v>
      </c>
      <c r="V75" s="22" t="str">
        <f t="shared" si="4"/>
        <v>SATISFECHO</v>
      </c>
      <c r="W75" s="55">
        <f t="shared" si="5"/>
        <v>0.49504950495049505</v>
      </c>
      <c r="X75" s="125" t="s">
        <v>165</v>
      </c>
      <c r="Y75" s="55"/>
    </row>
    <row r="76" spans="1:25" x14ac:dyDescent="0.25">
      <c r="A76" s="126">
        <v>71</v>
      </c>
      <c r="B76" s="125" t="s">
        <v>166</v>
      </c>
      <c r="C76" s="125" t="s">
        <v>11</v>
      </c>
      <c r="D76" s="125" t="s">
        <v>16</v>
      </c>
      <c r="E76" s="125" t="s">
        <v>17</v>
      </c>
      <c r="F76" s="125" t="s">
        <v>6</v>
      </c>
      <c r="G76" s="125" t="s">
        <v>130</v>
      </c>
      <c r="H76" s="125" t="s">
        <v>101</v>
      </c>
      <c r="I76" s="125" t="s">
        <v>163</v>
      </c>
      <c r="J76" s="125" t="s">
        <v>100</v>
      </c>
      <c r="K76" s="125" t="s">
        <v>19</v>
      </c>
      <c r="L76" s="125">
        <v>1</v>
      </c>
      <c r="M76" s="125">
        <v>1</v>
      </c>
      <c r="N76" s="125">
        <v>1</v>
      </c>
      <c r="O76" s="125">
        <v>1</v>
      </c>
      <c r="P76" s="125">
        <v>1</v>
      </c>
      <c r="Q76" s="125">
        <v>1</v>
      </c>
      <c r="R76" s="125" t="s">
        <v>19</v>
      </c>
      <c r="S76" s="125" t="s">
        <v>136</v>
      </c>
      <c r="T76" s="125" t="s">
        <v>137</v>
      </c>
      <c r="U76" s="19">
        <f t="shared" si="3"/>
        <v>6</v>
      </c>
      <c r="V76" s="22" t="str">
        <f t="shared" si="4"/>
        <v>SATISFECHO</v>
      </c>
      <c r="W76" s="55">
        <f t="shared" si="5"/>
        <v>0.49504950495049505</v>
      </c>
      <c r="X76" s="125" t="s">
        <v>165</v>
      </c>
      <c r="Y76" s="55"/>
    </row>
    <row r="77" spans="1:25" x14ac:dyDescent="0.25">
      <c r="A77" s="126">
        <v>72</v>
      </c>
      <c r="B77" s="125" t="s">
        <v>166</v>
      </c>
      <c r="C77" s="125" t="s">
        <v>11</v>
      </c>
      <c r="D77" s="125" t="s">
        <v>16</v>
      </c>
      <c r="E77" s="125" t="s">
        <v>17</v>
      </c>
      <c r="F77" s="125" t="s">
        <v>6</v>
      </c>
      <c r="G77" s="125" t="s">
        <v>130</v>
      </c>
      <c r="H77" s="125" t="s">
        <v>101</v>
      </c>
      <c r="I77" s="125" t="s">
        <v>163</v>
      </c>
      <c r="J77" s="125" t="s">
        <v>100</v>
      </c>
      <c r="K77" s="125" t="s">
        <v>19</v>
      </c>
      <c r="L77" s="125">
        <v>1</v>
      </c>
      <c r="M77" s="125">
        <v>1</v>
      </c>
      <c r="N77" s="125">
        <v>1</v>
      </c>
      <c r="O77" s="125">
        <v>1</v>
      </c>
      <c r="P77" s="125">
        <v>1</v>
      </c>
      <c r="Q77" s="125">
        <v>1</v>
      </c>
      <c r="R77" s="125" t="s">
        <v>19</v>
      </c>
      <c r="S77" s="125" t="s">
        <v>139</v>
      </c>
      <c r="T77" s="125" t="s">
        <v>137</v>
      </c>
      <c r="U77" s="19">
        <f t="shared" si="3"/>
        <v>6</v>
      </c>
      <c r="V77" s="22" t="str">
        <f t="shared" si="4"/>
        <v>SATISFECHO</v>
      </c>
      <c r="W77" s="55">
        <f t="shared" si="5"/>
        <v>0.49504950495049505</v>
      </c>
      <c r="X77" s="125" t="s">
        <v>165</v>
      </c>
      <c r="Y77" s="55"/>
    </row>
    <row r="78" spans="1:25" x14ac:dyDescent="0.25">
      <c r="A78" s="126">
        <v>73</v>
      </c>
      <c r="B78" s="125" t="s">
        <v>20</v>
      </c>
      <c r="C78" s="125" t="s">
        <v>11</v>
      </c>
      <c r="D78" s="125" t="s">
        <v>12</v>
      </c>
      <c r="E78" s="125" t="s">
        <v>13</v>
      </c>
      <c r="F78" s="125" t="s">
        <v>6</v>
      </c>
      <c r="G78" s="125" t="s">
        <v>130</v>
      </c>
      <c r="H78" s="125" t="s">
        <v>98</v>
      </c>
      <c r="I78" s="125" t="s">
        <v>99</v>
      </c>
      <c r="J78" s="125" t="s">
        <v>102</v>
      </c>
      <c r="K78" s="125" t="s">
        <v>19</v>
      </c>
      <c r="L78" s="125">
        <v>1</v>
      </c>
      <c r="M78" s="125">
        <v>1</v>
      </c>
      <c r="N78" s="125">
        <v>1</v>
      </c>
      <c r="O78" s="125">
        <v>1</v>
      </c>
      <c r="P78" s="125">
        <v>1</v>
      </c>
      <c r="Q78" s="125">
        <v>1</v>
      </c>
      <c r="R78" s="125" t="s">
        <v>19</v>
      </c>
      <c r="S78" s="125" t="s">
        <v>136</v>
      </c>
      <c r="T78" s="125" t="s">
        <v>137</v>
      </c>
      <c r="U78" s="19">
        <f t="shared" si="3"/>
        <v>6</v>
      </c>
      <c r="V78" s="22" t="str">
        <f t="shared" si="4"/>
        <v>SATISFECHO</v>
      </c>
      <c r="W78" s="55">
        <f t="shared" si="5"/>
        <v>0.49504950495049505</v>
      </c>
      <c r="X78" s="125" t="s">
        <v>165</v>
      </c>
      <c r="Y78" s="55"/>
    </row>
    <row r="79" spans="1:25" x14ac:dyDescent="0.25">
      <c r="A79" s="126">
        <v>74</v>
      </c>
      <c r="B79" s="125" t="s">
        <v>10</v>
      </c>
      <c r="C79" s="125" t="s">
        <v>11</v>
      </c>
      <c r="D79" s="125" t="s">
        <v>12</v>
      </c>
      <c r="E79" s="125" t="s">
        <v>17</v>
      </c>
      <c r="F79" s="125" t="s">
        <v>6</v>
      </c>
      <c r="G79" s="125" t="s">
        <v>130</v>
      </c>
      <c r="H79" s="125" t="s">
        <v>101</v>
      </c>
      <c r="I79" s="125" t="s">
        <v>163</v>
      </c>
      <c r="J79" s="125" t="s">
        <v>100</v>
      </c>
      <c r="K79" s="125" t="s">
        <v>19</v>
      </c>
      <c r="L79" s="125">
        <v>1</v>
      </c>
      <c r="M79" s="125">
        <v>1</v>
      </c>
      <c r="N79" s="125">
        <v>1</v>
      </c>
      <c r="O79" s="125">
        <v>1</v>
      </c>
      <c r="P79" s="125">
        <v>1</v>
      </c>
      <c r="Q79" s="125">
        <v>1</v>
      </c>
      <c r="R79" s="125" t="s">
        <v>19</v>
      </c>
      <c r="S79" s="125" t="s">
        <v>136</v>
      </c>
      <c r="T79" s="125" t="s">
        <v>137</v>
      </c>
      <c r="U79" s="19">
        <f t="shared" si="3"/>
        <v>6</v>
      </c>
      <c r="V79" s="22" t="str">
        <f t="shared" si="4"/>
        <v>SATISFECHO</v>
      </c>
      <c r="W79" s="55">
        <f t="shared" si="5"/>
        <v>0.49504950495049505</v>
      </c>
      <c r="X79" s="125" t="s">
        <v>165</v>
      </c>
      <c r="Y79" s="55"/>
    </row>
    <row r="80" spans="1:25" x14ac:dyDescent="0.25">
      <c r="A80" s="126">
        <v>75</v>
      </c>
      <c r="B80" s="125" t="s">
        <v>10</v>
      </c>
      <c r="C80" s="125" t="s">
        <v>11</v>
      </c>
      <c r="D80" s="125" t="s">
        <v>12</v>
      </c>
      <c r="E80" s="125" t="s">
        <v>17</v>
      </c>
      <c r="F80" s="125" t="s">
        <v>6</v>
      </c>
      <c r="G80" s="125" t="s">
        <v>130</v>
      </c>
      <c r="H80" s="125" t="s">
        <v>101</v>
      </c>
      <c r="I80" s="125" t="s">
        <v>163</v>
      </c>
      <c r="J80" s="125" t="s">
        <v>100</v>
      </c>
      <c r="K80" s="125" t="s">
        <v>19</v>
      </c>
      <c r="L80" s="125">
        <v>1</v>
      </c>
      <c r="M80" s="125">
        <v>1</v>
      </c>
      <c r="N80" s="125">
        <v>1</v>
      </c>
      <c r="O80" s="125">
        <v>1</v>
      </c>
      <c r="P80" s="125">
        <v>1</v>
      </c>
      <c r="Q80" s="125">
        <v>1</v>
      </c>
      <c r="R80" s="125" t="s">
        <v>19</v>
      </c>
      <c r="S80" s="125" t="s">
        <v>136</v>
      </c>
      <c r="T80" s="125" t="s">
        <v>137</v>
      </c>
      <c r="U80" s="19">
        <f t="shared" si="3"/>
        <v>6</v>
      </c>
      <c r="V80" s="22" t="str">
        <f t="shared" si="4"/>
        <v>SATISFECHO</v>
      </c>
      <c r="W80" s="55">
        <f t="shared" si="5"/>
        <v>0.49504950495049505</v>
      </c>
      <c r="X80" s="125" t="s">
        <v>165</v>
      </c>
      <c r="Y80" s="55"/>
    </row>
    <row r="81" spans="1:25" x14ac:dyDescent="0.25">
      <c r="A81" s="126">
        <v>76</v>
      </c>
      <c r="B81" s="125" t="s">
        <v>20</v>
      </c>
      <c r="C81" s="125" t="s">
        <v>11</v>
      </c>
      <c r="D81" s="125" t="s">
        <v>12</v>
      </c>
      <c r="E81" s="125" t="s">
        <v>17</v>
      </c>
      <c r="F81" s="125" t="s">
        <v>6</v>
      </c>
      <c r="G81" s="125" t="s">
        <v>130</v>
      </c>
      <c r="H81" s="125" t="s">
        <v>98</v>
      </c>
      <c r="I81" s="125" t="s">
        <v>99</v>
      </c>
      <c r="J81" s="125" t="s">
        <v>102</v>
      </c>
      <c r="K81" s="125" t="s">
        <v>19</v>
      </c>
      <c r="L81" s="125">
        <v>1</v>
      </c>
      <c r="M81" s="125">
        <v>1</v>
      </c>
      <c r="N81" s="125">
        <v>1</v>
      </c>
      <c r="O81" s="125">
        <v>1</v>
      </c>
      <c r="P81" s="125">
        <v>1</v>
      </c>
      <c r="Q81" s="125">
        <v>1</v>
      </c>
      <c r="R81" s="125" t="s">
        <v>19</v>
      </c>
      <c r="S81" s="125" t="s">
        <v>136</v>
      </c>
      <c r="T81" s="125" t="s">
        <v>137</v>
      </c>
      <c r="U81" s="19">
        <f t="shared" si="3"/>
        <v>6</v>
      </c>
      <c r="V81" s="22" t="str">
        <f t="shared" si="4"/>
        <v>SATISFECHO</v>
      </c>
      <c r="W81" s="55">
        <f t="shared" si="5"/>
        <v>0.49504950495049505</v>
      </c>
      <c r="X81" s="125" t="s">
        <v>165</v>
      </c>
      <c r="Y81" s="55"/>
    </row>
    <row r="82" spans="1:25" x14ac:dyDescent="0.25">
      <c r="A82" s="126">
        <v>77</v>
      </c>
      <c r="B82" s="125" t="s">
        <v>36</v>
      </c>
      <c r="C82" s="125" t="s">
        <v>37</v>
      </c>
      <c r="D82" s="125" t="s">
        <v>25</v>
      </c>
      <c r="E82" s="125" t="s">
        <v>17</v>
      </c>
      <c r="F82" s="125" t="s">
        <v>6</v>
      </c>
      <c r="G82" s="125" t="s">
        <v>130</v>
      </c>
      <c r="H82" s="125" t="s">
        <v>98</v>
      </c>
      <c r="I82" s="125" t="s">
        <v>99</v>
      </c>
      <c r="J82" s="125" t="s">
        <v>102</v>
      </c>
      <c r="K82" s="125" t="s">
        <v>14</v>
      </c>
      <c r="L82" s="125">
        <v>1</v>
      </c>
      <c r="M82" s="125">
        <v>1</v>
      </c>
      <c r="N82" s="125">
        <v>1</v>
      </c>
      <c r="O82" s="125">
        <v>1</v>
      </c>
      <c r="P82" s="125">
        <v>1</v>
      </c>
      <c r="Q82" s="125">
        <v>1</v>
      </c>
      <c r="R82" s="125" t="s">
        <v>19</v>
      </c>
      <c r="S82" s="125" t="s">
        <v>139</v>
      </c>
      <c r="T82" s="125" t="s">
        <v>137</v>
      </c>
      <c r="U82" s="19">
        <f t="shared" si="3"/>
        <v>6</v>
      </c>
      <c r="V82" s="22" t="str">
        <f t="shared" si="4"/>
        <v>SATISFECHO</v>
      </c>
      <c r="W82" s="55">
        <f t="shared" si="5"/>
        <v>0.49504950495049505</v>
      </c>
      <c r="X82" s="125" t="s">
        <v>165</v>
      </c>
      <c r="Y82" s="55"/>
    </row>
    <row r="83" spans="1:25" x14ac:dyDescent="0.25">
      <c r="A83" s="126">
        <v>78</v>
      </c>
      <c r="B83" s="125" t="s">
        <v>10</v>
      </c>
      <c r="C83" s="125" t="s">
        <v>11</v>
      </c>
      <c r="D83" s="125" t="s">
        <v>31</v>
      </c>
      <c r="E83" s="125" t="s">
        <v>13</v>
      </c>
      <c r="F83" s="125" t="s">
        <v>6</v>
      </c>
      <c r="G83" s="125" t="s">
        <v>130</v>
      </c>
      <c r="H83" s="125" t="s">
        <v>98</v>
      </c>
      <c r="I83" s="125" t="s">
        <v>99</v>
      </c>
      <c r="J83" s="125" t="s">
        <v>102</v>
      </c>
      <c r="K83" s="125" t="s">
        <v>14</v>
      </c>
      <c r="L83" s="125">
        <v>1</v>
      </c>
      <c r="M83" s="125">
        <v>1</v>
      </c>
      <c r="N83" s="125">
        <v>1</v>
      </c>
      <c r="O83" s="125">
        <v>1</v>
      </c>
      <c r="P83" s="125">
        <v>1</v>
      </c>
      <c r="Q83" s="125">
        <v>1</v>
      </c>
      <c r="R83" s="125" t="s">
        <v>19</v>
      </c>
      <c r="S83" s="125" t="s">
        <v>139</v>
      </c>
      <c r="T83" s="125" t="s">
        <v>137</v>
      </c>
      <c r="U83" s="19">
        <f t="shared" si="3"/>
        <v>6</v>
      </c>
      <c r="V83" s="22" t="str">
        <f t="shared" si="4"/>
        <v>SATISFECHO</v>
      </c>
      <c r="W83" s="55">
        <f t="shared" si="5"/>
        <v>0.49504950495049505</v>
      </c>
      <c r="X83" s="125" t="s">
        <v>165</v>
      </c>
      <c r="Y83" s="55"/>
    </row>
    <row r="84" spans="1:25" x14ac:dyDescent="0.25">
      <c r="A84" s="126">
        <v>79</v>
      </c>
      <c r="B84" s="125" t="s">
        <v>20</v>
      </c>
      <c r="C84" s="125" t="s">
        <v>11</v>
      </c>
      <c r="D84" s="125" t="s">
        <v>12</v>
      </c>
      <c r="E84" s="125" t="s">
        <v>13</v>
      </c>
      <c r="F84" s="125" t="s">
        <v>6</v>
      </c>
      <c r="G84" s="125" t="s">
        <v>130</v>
      </c>
      <c r="H84" s="125" t="s">
        <v>98</v>
      </c>
      <c r="I84" s="125" t="s">
        <v>99</v>
      </c>
      <c r="J84" s="125" t="s">
        <v>102</v>
      </c>
      <c r="K84" s="125" t="s">
        <v>19</v>
      </c>
      <c r="L84" s="125">
        <v>1</v>
      </c>
      <c r="M84" s="125">
        <v>1</v>
      </c>
      <c r="N84" s="125">
        <v>1</v>
      </c>
      <c r="O84" s="125">
        <v>1</v>
      </c>
      <c r="P84" s="125">
        <v>1</v>
      </c>
      <c r="Q84" s="125">
        <v>1</v>
      </c>
      <c r="R84" s="125" t="s">
        <v>19</v>
      </c>
      <c r="S84" s="125" t="s">
        <v>136</v>
      </c>
      <c r="T84" s="125" t="s">
        <v>137</v>
      </c>
      <c r="U84" s="19">
        <f t="shared" si="3"/>
        <v>6</v>
      </c>
      <c r="V84" s="22" t="str">
        <f t="shared" si="4"/>
        <v>SATISFECHO</v>
      </c>
      <c r="W84" s="55">
        <f t="shared" si="5"/>
        <v>0.49504950495049505</v>
      </c>
      <c r="X84" s="125" t="s">
        <v>165</v>
      </c>
      <c r="Y84" s="55"/>
    </row>
    <row r="85" spans="1:25" x14ac:dyDescent="0.25">
      <c r="A85" s="126">
        <v>80</v>
      </c>
      <c r="B85" s="125" t="s">
        <v>20</v>
      </c>
      <c r="C85" s="125" t="s">
        <v>11</v>
      </c>
      <c r="D85" s="125" t="s">
        <v>29</v>
      </c>
      <c r="E85" s="125" t="s">
        <v>13</v>
      </c>
      <c r="F85" s="125" t="s">
        <v>6</v>
      </c>
      <c r="G85" s="125" t="s">
        <v>92</v>
      </c>
      <c r="H85" s="125" t="s">
        <v>101</v>
      </c>
      <c r="I85" s="125" t="s">
        <v>119</v>
      </c>
      <c r="J85" s="125" t="s">
        <v>100</v>
      </c>
      <c r="K85" s="125" t="s">
        <v>19</v>
      </c>
      <c r="L85" s="125">
        <v>1</v>
      </c>
      <c r="M85" s="125">
        <v>1</v>
      </c>
      <c r="N85" s="125">
        <v>1</v>
      </c>
      <c r="O85" s="125">
        <v>1</v>
      </c>
      <c r="P85" s="125">
        <v>1</v>
      </c>
      <c r="Q85" s="125">
        <v>1</v>
      </c>
      <c r="R85" s="125" t="s">
        <v>19</v>
      </c>
      <c r="S85" s="125" t="s">
        <v>139</v>
      </c>
      <c r="T85" s="125" t="s">
        <v>137</v>
      </c>
      <c r="U85" s="19">
        <f t="shared" si="3"/>
        <v>6</v>
      </c>
      <c r="V85" s="22" t="str">
        <f t="shared" si="4"/>
        <v>SATISFECHO</v>
      </c>
      <c r="W85" s="55">
        <f t="shared" si="5"/>
        <v>0.49504950495049505</v>
      </c>
      <c r="X85" s="125" t="s">
        <v>165</v>
      </c>
      <c r="Y85" s="55"/>
    </row>
    <row r="86" spans="1:25" x14ac:dyDescent="0.25">
      <c r="A86" s="126">
        <v>81</v>
      </c>
      <c r="B86" s="125" t="s">
        <v>10</v>
      </c>
      <c r="C86" s="125" t="s">
        <v>11</v>
      </c>
      <c r="D86" s="125" t="s">
        <v>29</v>
      </c>
      <c r="E86" s="125" t="s">
        <v>13</v>
      </c>
      <c r="F86" s="125" t="s">
        <v>6</v>
      </c>
      <c r="G86" s="125" t="s">
        <v>92</v>
      </c>
      <c r="H86" s="125" t="s">
        <v>101</v>
      </c>
      <c r="I86" s="125" t="s">
        <v>119</v>
      </c>
      <c r="J86" s="125" t="s">
        <v>100</v>
      </c>
      <c r="K86" s="125" t="s">
        <v>14</v>
      </c>
      <c r="L86" s="125">
        <v>1</v>
      </c>
      <c r="M86" s="125">
        <v>1</v>
      </c>
      <c r="N86" s="125">
        <v>1</v>
      </c>
      <c r="O86" s="125">
        <v>1</v>
      </c>
      <c r="P86" s="125">
        <v>1</v>
      </c>
      <c r="Q86" s="125">
        <v>1</v>
      </c>
      <c r="R86" s="125" t="s">
        <v>19</v>
      </c>
      <c r="S86" s="125" t="s">
        <v>136</v>
      </c>
      <c r="T86" s="125" t="s">
        <v>137</v>
      </c>
      <c r="U86" s="19">
        <f t="shared" si="3"/>
        <v>6</v>
      </c>
      <c r="V86" s="22" t="str">
        <f t="shared" si="4"/>
        <v>SATISFECHO</v>
      </c>
      <c r="W86" s="55">
        <f t="shared" si="5"/>
        <v>0.49504950495049505</v>
      </c>
      <c r="X86" s="125" t="s">
        <v>165</v>
      </c>
      <c r="Y86" s="55"/>
    </row>
    <row r="87" spans="1:25" x14ac:dyDescent="0.25">
      <c r="A87" s="126">
        <v>82</v>
      </c>
      <c r="B87" s="125" t="s">
        <v>10</v>
      </c>
      <c r="C87" s="125" t="s">
        <v>11</v>
      </c>
      <c r="D87" s="125" t="s">
        <v>12</v>
      </c>
      <c r="E87" s="125" t="s">
        <v>17</v>
      </c>
      <c r="F87" s="125" t="s">
        <v>6</v>
      </c>
      <c r="G87" s="125" t="s">
        <v>130</v>
      </c>
      <c r="H87" s="125" t="s">
        <v>98</v>
      </c>
      <c r="I87" s="125" t="s">
        <v>99</v>
      </c>
      <c r="J87" s="125" t="s">
        <v>102</v>
      </c>
      <c r="K87" s="125" t="s">
        <v>19</v>
      </c>
      <c r="L87" s="125">
        <v>1</v>
      </c>
      <c r="M87" s="125">
        <v>1</v>
      </c>
      <c r="N87" s="125">
        <v>1</v>
      </c>
      <c r="O87" s="125">
        <v>1</v>
      </c>
      <c r="P87" s="125">
        <v>1</v>
      </c>
      <c r="Q87" s="125">
        <v>1</v>
      </c>
      <c r="R87" s="125" t="s">
        <v>19</v>
      </c>
      <c r="S87" s="125" t="s">
        <v>136</v>
      </c>
      <c r="T87" s="125" t="s">
        <v>137</v>
      </c>
      <c r="U87" s="19">
        <f t="shared" si="3"/>
        <v>6</v>
      </c>
      <c r="V87" s="22" t="str">
        <f t="shared" si="4"/>
        <v>SATISFECHO</v>
      </c>
      <c r="W87" s="55">
        <f t="shared" si="5"/>
        <v>0.49504950495049505</v>
      </c>
      <c r="X87" s="125" t="s">
        <v>165</v>
      </c>
      <c r="Y87" s="55"/>
    </row>
    <row r="88" spans="1:25" x14ac:dyDescent="0.25">
      <c r="A88" s="126">
        <v>83</v>
      </c>
      <c r="B88" s="125" t="s">
        <v>22</v>
      </c>
      <c r="C88" s="125" t="s">
        <v>11</v>
      </c>
      <c r="D88" s="125" t="s">
        <v>12</v>
      </c>
      <c r="E88" s="125" t="s">
        <v>13</v>
      </c>
      <c r="F88" s="125" t="s">
        <v>6</v>
      </c>
      <c r="G88" s="125" t="s">
        <v>130</v>
      </c>
      <c r="H88" s="125" t="s">
        <v>98</v>
      </c>
      <c r="I88" s="125" t="s">
        <v>99</v>
      </c>
      <c r="J88" s="125" t="s">
        <v>102</v>
      </c>
      <c r="K88" s="125" t="s">
        <v>14</v>
      </c>
      <c r="L88" s="125">
        <v>1</v>
      </c>
      <c r="M88" s="125">
        <v>1</v>
      </c>
      <c r="N88" s="125">
        <v>1</v>
      </c>
      <c r="O88" s="125">
        <v>1</v>
      </c>
      <c r="P88" s="125">
        <v>1</v>
      </c>
      <c r="Q88" s="125">
        <v>1</v>
      </c>
      <c r="R88" s="125" t="s">
        <v>19</v>
      </c>
      <c r="S88" s="125" t="s">
        <v>139</v>
      </c>
      <c r="T88" s="125" t="s">
        <v>137</v>
      </c>
      <c r="U88" s="19">
        <f t="shared" si="3"/>
        <v>6</v>
      </c>
      <c r="V88" s="22" t="str">
        <f t="shared" si="4"/>
        <v>SATISFECHO</v>
      </c>
      <c r="W88" s="55">
        <f t="shared" si="5"/>
        <v>0.49504950495049505</v>
      </c>
      <c r="X88" s="125" t="s">
        <v>165</v>
      </c>
      <c r="Y88" s="55"/>
    </row>
    <row r="89" spans="1:25" x14ac:dyDescent="0.25">
      <c r="A89" s="126">
        <v>84</v>
      </c>
      <c r="B89" s="125" t="s">
        <v>166</v>
      </c>
      <c r="C89" s="125" t="s">
        <v>11</v>
      </c>
      <c r="D89" s="125" t="s">
        <v>16</v>
      </c>
      <c r="E89" s="125" t="s">
        <v>13</v>
      </c>
      <c r="F89" s="125" t="s">
        <v>6</v>
      </c>
      <c r="G89" s="125" t="s">
        <v>130</v>
      </c>
      <c r="H89" s="125" t="s">
        <v>98</v>
      </c>
      <c r="I89" s="125" t="s">
        <v>99</v>
      </c>
      <c r="J89" s="125" t="s">
        <v>102</v>
      </c>
      <c r="K89" s="125" t="s">
        <v>19</v>
      </c>
      <c r="L89" s="125">
        <v>1</v>
      </c>
      <c r="M89" s="125">
        <v>1</v>
      </c>
      <c r="N89" s="125">
        <v>1</v>
      </c>
      <c r="O89" s="125">
        <v>1</v>
      </c>
      <c r="P89" s="125">
        <v>1</v>
      </c>
      <c r="Q89" s="125">
        <v>1</v>
      </c>
      <c r="R89" s="125" t="s">
        <v>19</v>
      </c>
      <c r="S89" s="125" t="s">
        <v>139</v>
      </c>
      <c r="T89" s="125" t="s">
        <v>140</v>
      </c>
      <c r="U89" s="19">
        <f t="shared" si="3"/>
        <v>6</v>
      </c>
      <c r="V89" s="22" t="str">
        <f t="shared" si="4"/>
        <v>SATISFECHO</v>
      </c>
      <c r="W89" s="55">
        <f t="shared" si="5"/>
        <v>0.49504950495049505</v>
      </c>
      <c r="X89" s="125" t="s">
        <v>165</v>
      </c>
      <c r="Y89" s="55"/>
    </row>
    <row r="90" spans="1:25" x14ac:dyDescent="0.25">
      <c r="A90" s="126">
        <v>85</v>
      </c>
      <c r="B90" s="125" t="s">
        <v>166</v>
      </c>
      <c r="C90" s="125" t="s">
        <v>26</v>
      </c>
      <c r="D90" s="125" t="s">
        <v>12</v>
      </c>
      <c r="E90" s="125" t="s">
        <v>17</v>
      </c>
      <c r="F90" s="125" t="s">
        <v>6</v>
      </c>
      <c r="G90" s="125" t="s">
        <v>35</v>
      </c>
      <c r="H90" s="125" t="s">
        <v>98</v>
      </c>
      <c r="I90" s="125" t="s">
        <v>99</v>
      </c>
      <c r="J90" s="125" t="s">
        <v>102</v>
      </c>
      <c r="K90" s="125" t="s">
        <v>19</v>
      </c>
      <c r="L90" s="125">
        <v>1</v>
      </c>
      <c r="M90" s="125">
        <v>1</v>
      </c>
      <c r="N90" s="125">
        <v>1</v>
      </c>
      <c r="O90" s="125">
        <v>1</v>
      </c>
      <c r="P90" s="125">
        <v>1</v>
      </c>
      <c r="Q90" s="125">
        <v>1</v>
      </c>
      <c r="R90" s="125" t="s">
        <v>19</v>
      </c>
      <c r="S90" s="125" t="s">
        <v>139</v>
      </c>
      <c r="T90" s="125" t="s">
        <v>137</v>
      </c>
      <c r="U90" s="19">
        <f t="shared" si="3"/>
        <v>6</v>
      </c>
      <c r="V90" s="22" t="str">
        <f t="shared" si="4"/>
        <v>SATISFECHO</v>
      </c>
      <c r="W90" s="55">
        <f t="shared" si="5"/>
        <v>0.49504950495049505</v>
      </c>
      <c r="X90" s="125" t="s">
        <v>178</v>
      </c>
      <c r="Y90" s="55"/>
    </row>
    <row r="91" spans="1:25" x14ac:dyDescent="0.25">
      <c r="A91" s="126">
        <v>86</v>
      </c>
      <c r="B91" s="125" t="s">
        <v>166</v>
      </c>
      <c r="C91" s="125" t="s">
        <v>26</v>
      </c>
      <c r="D91" s="125" t="s">
        <v>12</v>
      </c>
      <c r="E91" s="125" t="s">
        <v>17</v>
      </c>
      <c r="F91" s="125" t="s">
        <v>6</v>
      </c>
      <c r="G91" s="125" t="s">
        <v>35</v>
      </c>
      <c r="H91" s="125" t="s">
        <v>98</v>
      </c>
      <c r="I91" s="125" t="s">
        <v>99</v>
      </c>
      <c r="J91" s="125" t="s">
        <v>102</v>
      </c>
      <c r="K91" s="125" t="s">
        <v>19</v>
      </c>
      <c r="L91" s="125">
        <v>1</v>
      </c>
      <c r="M91" s="125">
        <v>1</v>
      </c>
      <c r="N91" s="125">
        <v>1</v>
      </c>
      <c r="O91" s="125">
        <v>1</v>
      </c>
      <c r="P91" s="125">
        <v>1</v>
      </c>
      <c r="Q91" s="125">
        <v>2</v>
      </c>
      <c r="R91" s="125" t="s">
        <v>19</v>
      </c>
      <c r="S91" s="125" t="s">
        <v>139</v>
      </c>
      <c r="T91" s="125" t="s">
        <v>137</v>
      </c>
      <c r="U91" s="19">
        <f t="shared" si="3"/>
        <v>7</v>
      </c>
      <c r="V91" s="22" t="str">
        <f t="shared" si="4"/>
        <v>SATISFECHO</v>
      </c>
      <c r="W91" s="55">
        <f t="shared" si="5"/>
        <v>0.49504950495049505</v>
      </c>
      <c r="X91" s="125" t="s">
        <v>165</v>
      </c>
      <c r="Y91" s="55"/>
    </row>
    <row r="92" spans="1:25" x14ac:dyDescent="0.25">
      <c r="A92" s="126">
        <v>87</v>
      </c>
      <c r="B92" s="125" t="s">
        <v>166</v>
      </c>
      <c r="C92" s="125" t="s">
        <v>11</v>
      </c>
      <c r="D92" s="125" t="s">
        <v>12</v>
      </c>
      <c r="E92" s="125" t="s">
        <v>17</v>
      </c>
      <c r="F92" s="125" t="s">
        <v>6</v>
      </c>
      <c r="G92" s="125" t="s">
        <v>5</v>
      </c>
      <c r="H92" s="125" t="s">
        <v>98</v>
      </c>
      <c r="I92" s="125" t="s">
        <v>99</v>
      </c>
      <c r="J92" s="125" t="s">
        <v>102</v>
      </c>
      <c r="K92" s="125" t="s">
        <v>14</v>
      </c>
      <c r="L92" s="125">
        <v>1</v>
      </c>
      <c r="M92" s="125">
        <v>2</v>
      </c>
      <c r="N92" s="125">
        <v>1</v>
      </c>
      <c r="O92" s="125">
        <v>1</v>
      </c>
      <c r="P92" s="125">
        <v>1</v>
      </c>
      <c r="Q92" s="125">
        <v>1</v>
      </c>
      <c r="R92" s="125" t="s">
        <v>19</v>
      </c>
      <c r="S92" s="125" t="s">
        <v>138</v>
      </c>
      <c r="T92" s="125" t="s">
        <v>140</v>
      </c>
      <c r="U92" s="19">
        <f t="shared" si="3"/>
        <v>7</v>
      </c>
      <c r="V92" s="22" t="str">
        <f t="shared" si="4"/>
        <v>SATISFECHO</v>
      </c>
      <c r="W92" s="55">
        <f t="shared" si="5"/>
        <v>0.49504950495049505</v>
      </c>
      <c r="X92" s="125" t="s">
        <v>165</v>
      </c>
      <c r="Y92" s="55"/>
    </row>
    <row r="93" spans="1:25" x14ac:dyDescent="0.25">
      <c r="A93" s="126">
        <v>88</v>
      </c>
      <c r="B93" s="125" t="s">
        <v>30</v>
      </c>
      <c r="C93" s="125" t="s">
        <v>26</v>
      </c>
      <c r="D93" s="125" t="s">
        <v>12</v>
      </c>
      <c r="E93" s="125" t="s">
        <v>17</v>
      </c>
      <c r="F93" s="125" t="s">
        <v>6</v>
      </c>
      <c r="G93" s="125" t="s">
        <v>5</v>
      </c>
      <c r="H93" s="125" t="s">
        <v>98</v>
      </c>
      <c r="I93" s="125" t="s">
        <v>99</v>
      </c>
      <c r="J93" s="125" t="s">
        <v>102</v>
      </c>
      <c r="K93" s="125" t="s">
        <v>19</v>
      </c>
      <c r="L93" s="125">
        <v>1</v>
      </c>
      <c r="M93" s="125">
        <v>1</v>
      </c>
      <c r="N93" s="125">
        <v>1</v>
      </c>
      <c r="O93" s="125">
        <v>1</v>
      </c>
      <c r="P93" s="125">
        <v>1</v>
      </c>
      <c r="Q93" s="125">
        <v>2</v>
      </c>
      <c r="R93" s="125" t="s">
        <v>19</v>
      </c>
      <c r="S93" s="125" t="s">
        <v>139</v>
      </c>
      <c r="T93" s="125" t="s">
        <v>137</v>
      </c>
      <c r="U93" s="19">
        <f t="shared" si="3"/>
        <v>7</v>
      </c>
      <c r="V93" s="22" t="str">
        <f t="shared" si="4"/>
        <v>SATISFECHO</v>
      </c>
      <c r="W93" s="55">
        <f t="shared" si="5"/>
        <v>0.49504950495049505</v>
      </c>
      <c r="X93" s="125" t="s">
        <v>165</v>
      </c>
      <c r="Y93" s="55"/>
    </row>
    <row r="94" spans="1:25" x14ac:dyDescent="0.25">
      <c r="A94" s="126">
        <v>89</v>
      </c>
      <c r="B94" s="125" t="s">
        <v>30</v>
      </c>
      <c r="C94" s="125" t="s">
        <v>26</v>
      </c>
      <c r="D94" s="125" t="s">
        <v>12</v>
      </c>
      <c r="E94" s="125" t="s">
        <v>17</v>
      </c>
      <c r="F94" s="125" t="s">
        <v>6</v>
      </c>
      <c r="G94" s="125" t="s">
        <v>5</v>
      </c>
      <c r="H94" s="125" t="s">
        <v>98</v>
      </c>
      <c r="I94" s="125" t="s">
        <v>99</v>
      </c>
      <c r="J94" s="125" t="s">
        <v>102</v>
      </c>
      <c r="K94" s="125" t="s">
        <v>19</v>
      </c>
      <c r="L94" s="125">
        <v>1</v>
      </c>
      <c r="M94" s="125">
        <v>1</v>
      </c>
      <c r="N94" s="125">
        <v>1</v>
      </c>
      <c r="O94" s="125">
        <v>1</v>
      </c>
      <c r="P94" s="125">
        <v>1</v>
      </c>
      <c r="Q94" s="125">
        <v>2</v>
      </c>
      <c r="R94" s="125" t="s">
        <v>19</v>
      </c>
      <c r="S94" s="125" t="s">
        <v>136</v>
      </c>
      <c r="T94" s="125" t="s">
        <v>137</v>
      </c>
      <c r="U94" s="19">
        <f t="shared" si="3"/>
        <v>7</v>
      </c>
      <c r="V94" s="22" t="str">
        <f t="shared" si="4"/>
        <v>SATISFECHO</v>
      </c>
      <c r="W94" s="55">
        <f t="shared" si="5"/>
        <v>0.49504950495049505</v>
      </c>
      <c r="X94" s="125" t="s">
        <v>165</v>
      </c>
      <c r="Y94" s="55"/>
    </row>
    <row r="95" spans="1:25" x14ac:dyDescent="0.25">
      <c r="A95" s="126">
        <v>90</v>
      </c>
      <c r="B95" s="125" t="s">
        <v>30</v>
      </c>
      <c r="C95" s="125" t="s">
        <v>26</v>
      </c>
      <c r="D95" s="125" t="s">
        <v>33</v>
      </c>
      <c r="E95" s="125" t="s">
        <v>13</v>
      </c>
      <c r="F95" s="125" t="s">
        <v>6</v>
      </c>
      <c r="G95" s="125" t="s">
        <v>92</v>
      </c>
      <c r="H95" s="125" t="s">
        <v>101</v>
      </c>
      <c r="I95" s="125" t="s">
        <v>161</v>
      </c>
      <c r="J95" s="125" t="s">
        <v>100</v>
      </c>
      <c r="K95" s="125" t="s">
        <v>14</v>
      </c>
      <c r="L95" s="125">
        <v>1</v>
      </c>
      <c r="M95" s="125">
        <v>1</v>
      </c>
      <c r="N95" s="125">
        <v>1</v>
      </c>
      <c r="O95" s="125">
        <v>1</v>
      </c>
      <c r="P95" s="125">
        <v>1</v>
      </c>
      <c r="Q95" s="125">
        <v>1</v>
      </c>
      <c r="R95" s="125" t="s">
        <v>19</v>
      </c>
      <c r="S95" s="125" t="s">
        <v>139</v>
      </c>
      <c r="T95" s="125" t="s">
        <v>137</v>
      </c>
      <c r="U95" s="19">
        <f t="shared" si="3"/>
        <v>6</v>
      </c>
      <c r="V95" s="22" t="str">
        <f t="shared" si="4"/>
        <v>SATISFECHO</v>
      </c>
      <c r="W95" s="55">
        <f t="shared" si="5"/>
        <v>0.49504950495049505</v>
      </c>
      <c r="X95" s="125" t="s">
        <v>165</v>
      </c>
      <c r="Y95" s="55"/>
    </row>
    <row r="96" spans="1:25" x14ac:dyDescent="0.25">
      <c r="A96" s="126">
        <v>91</v>
      </c>
      <c r="B96" s="125" t="s">
        <v>32</v>
      </c>
      <c r="C96" s="125" t="s">
        <v>26</v>
      </c>
      <c r="D96" s="125" t="s">
        <v>29</v>
      </c>
      <c r="E96" s="125" t="s">
        <v>17</v>
      </c>
      <c r="F96" s="125" t="s">
        <v>6</v>
      </c>
      <c r="G96" s="125" t="s">
        <v>92</v>
      </c>
      <c r="H96" s="125" t="s">
        <v>98</v>
      </c>
      <c r="I96" s="125" t="s">
        <v>99</v>
      </c>
      <c r="J96" s="125" t="s">
        <v>102</v>
      </c>
      <c r="K96" s="125" t="s">
        <v>19</v>
      </c>
      <c r="L96" s="125">
        <v>1</v>
      </c>
      <c r="M96" s="125">
        <v>1</v>
      </c>
      <c r="N96" s="125">
        <v>1</v>
      </c>
      <c r="O96" s="125">
        <v>1</v>
      </c>
      <c r="P96" s="125">
        <v>1</v>
      </c>
      <c r="Q96" s="125">
        <v>1</v>
      </c>
      <c r="R96" s="125" t="s">
        <v>19</v>
      </c>
      <c r="S96" s="125" t="s">
        <v>136</v>
      </c>
      <c r="T96" s="125" t="s">
        <v>137</v>
      </c>
      <c r="U96" s="19">
        <f t="shared" si="3"/>
        <v>6</v>
      </c>
      <c r="V96" s="22" t="str">
        <f t="shared" si="4"/>
        <v>SATISFECHO</v>
      </c>
      <c r="W96" s="55">
        <f t="shared" si="5"/>
        <v>0.49504950495049505</v>
      </c>
      <c r="X96" s="125" t="s">
        <v>165</v>
      </c>
      <c r="Y96" s="55"/>
    </row>
    <row r="97" spans="1:25" x14ac:dyDescent="0.25">
      <c r="A97" s="126">
        <v>92</v>
      </c>
      <c r="B97" s="125" t="s">
        <v>30</v>
      </c>
      <c r="C97" s="125" t="s">
        <v>26</v>
      </c>
      <c r="D97" s="125" t="s">
        <v>29</v>
      </c>
      <c r="E97" s="125" t="s">
        <v>17</v>
      </c>
      <c r="F97" s="125" t="s">
        <v>6</v>
      </c>
      <c r="G97" s="125" t="s">
        <v>130</v>
      </c>
      <c r="H97" s="125" t="s">
        <v>98</v>
      </c>
      <c r="I97" s="125" t="s">
        <v>99</v>
      </c>
      <c r="J97" s="125" t="s">
        <v>102</v>
      </c>
      <c r="K97" s="125" t="s">
        <v>14</v>
      </c>
      <c r="L97" s="125">
        <v>1</v>
      </c>
      <c r="M97" s="125">
        <v>1</v>
      </c>
      <c r="N97" s="125">
        <v>1</v>
      </c>
      <c r="O97" s="125">
        <v>1</v>
      </c>
      <c r="P97" s="125">
        <v>1</v>
      </c>
      <c r="Q97" s="125">
        <v>1</v>
      </c>
      <c r="R97" s="125" t="s">
        <v>19</v>
      </c>
      <c r="S97" s="125" t="s">
        <v>138</v>
      </c>
      <c r="T97" s="125" t="s">
        <v>140</v>
      </c>
      <c r="U97" s="19">
        <f t="shared" si="3"/>
        <v>6</v>
      </c>
      <c r="V97" s="22" t="str">
        <f t="shared" si="4"/>
        <v>SATISFECHO</v>
      </c>
      <c r="W97" s="55">
        <f t="shared" si="5"/>
        <v>0.49504950495049505</v>
      </c>
      <c r="X97" s="125" t="s">
        <v>165</v>
      </c>
      <c r="Y97" s="55"/>
    </row>
    <row r="98" spans="1:25" x14ac:dyDescent="0.25">
      <c r="A98" s="126">
        <v>93</v>
      </c>
      <c r="B98" s="125" t="s">
        <v>166</v>
      </c>
      <c r="C98" s="125" t="s">
        <v>26</v>
      </c>
      <c r="D98" s="125" t="s">
        <v>12</v>
      </c>
      <c r="E98" s="125" t="s">
        <v>17</v>
      </c>
      <c r="F98" s="125" t="s">
        <v>6</v>
      </c>
      <c r="G98" s="125" t="s">
        <v>5</v>
      </c>
      <c r="H98" s="125" t="s">
        <v>98</v>
      </c>
      <c r="I98" s="125" t="s">
        <v>99</v>
      </c>
      <c r="J98" s="125" t="s">
        <v>102</v>
      </c>
      <c r="K98" s="125" t="s">
        <v>14</v>
      </c>
      <c r="L98" s="125">
        <v>1</v>
      </c>
      <c r="M98" s="125">
        <v>1</v>
      </c>
      <c r="N98" s="125">
        <v>1</v>
      </c>
      <c r="O98" s="125">
        <v>1</v>
      </c>
      <c r="P98" s="125">
        <v>1</v>
      </c>
      <c r="Q98" s="125">
        <v>2</v>
      </c>
      <c r="R98" s="125" t="s">
        <v>19</v>
      </c>
      <c r="S98" s="125" t="s">
        <v>136</v>
      </c>
      <c r="T98" s="125" t="s">
        <v>137</v>
      </c>
      <c r="U98" s="19">
        <f t="shared" si="3"/>
        <v>7</v>
      </c>
      <c r="V98" s="22" t="str">
        <f t="shared" si="4"/>
        <v>SATISFECHO</v>
      </c>
      <c r="W98" s="55">
        <f t="shared" si="5"/>
        <v>0.49504950495049505</v>
      </c>
      <c r="X98" s="125" t="s">
        <v>165</v>
      </c>
      <c r="Y98" s="55"/>
    </row>
    <row r="99" spans="1:25" x14ac:dyDescent="0.25">
      <c r="A99" s="126">
        <v>94</v>
      </c>
      <c r="B99" s="125" t="s">
        <v>10</v>
      </c>
      <c r="C99" s="125" t="s">
        <v>11</v>
      </c>
      <c r="D99" s="125" t="s">
        <v>12</v>
      </c>
      <c r="E99" s="125" t="s">
        <v>13</v>
      </c>
      <c r="F99" s="125" t="s">
        <v>6</v>
      </c>
      <c r="G99" s="125" t="s">
        <v>92</v>
      </c>
      <c r="H99" s="125" t="s">
        <v>98</v>
      </c>
      <c r="I99" s="125" t="s">
        <v>99</v>
      </c>
      <c r="J99" s="125" t="s">
        <v>102</v>
      </c>
      <c r="K99" s="125" t="s">
        <v>19</v>
      </c>
      <c r="L99" s="125">
        <v>1</v>
      </c>
      <c r="M99" s="125">
        <v>1</v>
      </c>
      <c r="N99" s="125">
        <v>1</v>
      </c>
      <c r="O99" s="125">
        <v>1</v>
      </c>
      <c r="P99" s="125">
        <v>1</v>
      </c>
      <c r="Q99" s="125">
        <v>1</v>
      </c>
      <c r="R99" s="125" t="s">
        <v>19</v>
      </c>
      <c r="S99" s="125" t="s">
        <v>136</v>
      </c>
      <c r="T99" s="125" t="s">
        <v>137</v>
      </c>
      <c r="U99" s="19">
        <f t="shared" si="3"/>
        <v>6</v>
      </c>
      <c r="V99" s="22" t="str">
        <f t="shared" si="4"/>
        <v>SATISFECHO</v>
      </c>
      <c r="W99" s="55">
        <f t="shared" si="5"/>
        <v>0.49504950495049505</v>
      </c>
      <c r="X99" s="125" t="s">
        <v>165</v>
      </c>
      <c r="Y99" s="55"/>
    </row>
    <row r="100" spans="1:25" x14ac:dyDescent="0.25">
      <c r="A100" s="126">
        <v>95</v>
      </c>
      <c r="B100" s="125" t="s">
        <v>166</v>
      </c>
      <c r="C100" s="125" t="s">
        <v>26</v>
      </c>
      <c r="D100" s="125" t="s">
        <v>12</v>
      </c>
      <c r="E100" s="125" t="s">
        <v>17</v>
      </c>
      <c r="F100" s="125" t="s">
        <v>6</v>
      </c>
      <c r="G100" s="125" t="s">
        <v>5</v>
      </c>
      <c r="H100" s="125" t="s">
        <v>98</v>
      </c>
      <c r="I100" s="125" t="s">
        <v>99</v>
      </c>
      <c r="J100" s="125" t="s">
        <v>102</v>
      </c>
      <c r="K100" s="125" t="s">
        <v>14</v>
      </c>
      <c r="L100" s="125">
        <v>1</v>
      </c>
      <c r="M100" s="125">
        <v>1</v>
      </c>
      <c r="N100" s="125">
        <v>1</v>
      </c>
      <c r="O100" s="125">
        <v>1</v>
      </c>
      <c r="P100" s="125">
        <v>1</v>
      </c>
      <c r="Q100" s="125">
        <v>2</v>
      </c>
      <c r="R100" s="125" t="s">
        <v>19</v>
      </c>
      <c r="S100" s="125" t="s">
        <v>136</v>
      </c>
      <c r="T100" s="125" t="s">
        <v>137</v>
      </c>
      <c r="U100" s="19">
        <f t="shared" si="3"/>
        <v>7</v>
      </c>
      <c r="V100" s="22" t="str">
        <f t="shared" si="4"/>
        <v>SATISFECHO</v>
      </c>
      <c r="W100" s="55">
        <f t="shared" si="5"/>
        <v>0.49504950495049505</v>
      </c>
      <c r="X100" s="125" t="s">
        <v>165</v>
      </c>
      <c r="Y100" s="55"/>
    </row>
    <row r="101" spans="1:25" x14ac:dyDescent="0.25">
      <c r="A101" s="126">
        <v>96</v>
      </c>
      <c r="B101" s="125" t="s">
        <v>10</v>
      </c>
      <c r="C101" s="125" t="s">
        <v>26</v>
      </c>
      <c r="D101" s="125" t="s">
        <v>12</v>
      </c>
      <c r="E101" s="125" t="s">
        <v>13</v>
      </c>
      <c r="F101" s="125" t="s">
        <v>6</v>
      </c>
      <c r="G101" s="125" t="s">
        <v>92</v>
      </c>
      <c r="H101" s="125" t="s">
        <v>98</v>
      </c>
      <c r="I101" s="125" t="s">
        <v>99</v>
      </c>
      <c r="J101" s="125" t="s">
        <v>102</v>
      </c>
      <c r="K101" s="125" t="s">
        <v>19</v>
      </c>
      <c r="L101" s="125">
        <v>1</v>
      </c>
      <c r="M101" s="125">
        <v>1</v>
      </c>
      <c r="N101" s="125">
        <v>1</v>
      </c>
      <c r="O101" s="125">
        <v>1</v>
      </c>
      <c r="P101" s="125">
        <v>1</v>
      </c>
      <c r="Q101" s="125">
        <v>1</v>
      </c>
      <c r="R101" s="125" t="s">
        <v>19</v>
      </c>
      <c r="S101" s="125" t="s">
        <v>136</v>
      </c>
      <c r="T101" s="125" t="s">
        <v>137</v>
      </c>
      <c r="U101" s="19">
        <f t="shared" si="3"/>
        <v>6</v>
      </c>
      <c r="V101" s="22" t="str">
        <f t="shared" si="4"/>
        <v>SATISFECHO</v>
      </c>
      <c r="W101" s="55">
        <f t="shared" si="5"/>
        <v>0.49504950495049505</v>
      </c>
      <c r="X101" s="125" t="s">
        <v>165</v>
      </c>
      <c r="Y101" s="55"/>
    </row>
    <row r="102" spans="1:25" x14ac:dyDescent="0.25">
      <c r="A102" s="126">
        <v>97</v>
      </c>
      <c r="B102" s="125" t="s">
        <v>166</v>
      </c>
      <c r="C102" s="125" t="s">
        <v>11</v>
      </c>
      <c r="D102" s="125" t="s">
        <v>12</v>
      </c>
      <c r="E102" s="125" t="s">
        <v>13</v>
      </c>
      <c r="F102" s="125" t="s">
        <v>6</v>
      </c>
      <c r="G102" s="125" t="s">
        <v>92</v>
      </c>
      <c r="H102" s="125" t="s">
        <v>98</v>
      </c>
      <c r="I102" s="125" t="s">
        <v>99</v>
      </c>
      <c r="J102" s="125" t="s">
        <v>102</v>
      </c>
      <c r="K102" s="125" t="s">
        <v>19</v>
      </c>
      <c r="L102" s="125">
        <v>1</v>
      </c>
      <c r="M102" s="125">
        <v>1</v>
      </c>
      <c r="N102" s="125">
        <v>1</v>
      </c>
      <c r="O102" s="125">
        <v>1</v>
      </c>
      <c r="P102" s="125">
        <v>1</v>
      </c>
      <c r="Q102" s="125">
        <v>1</v>
      </c>
      <c r="R102" s="125" t="s">
        <v>19</v>
      </c>
      <c r="S102" s="125" t="s">
        <v>136</v>
      </c>
      <c r="T102" s="125" t="s">
        <v>137</v>
      </c>
      <c r="U102" s="19">
        <f t="shared" si="3"/>
        <v>6</v>
      </c>
      <c r="V102" s="22" t="str">
        <f t="shared" si="4"/>
        <v>SATISFECHO</v>
      </c>
      <c r="W102" s="55">
        <f t="shared" si="5"/>
        <v>0.49504950495049505</v>
      </c>
      <c r="X102" s="125" t="s">
        <v>165</v>
      </c>
      <c r="Y102" s="55"/>
    </row>
    <row r="103" spans="1:25" x14ac:dyDescent="0.25">
      <c r="A103" s="126">
        <v>98</v>
      </c>
      <c r="B103" s="125" t="s">
        <v>30</v>
      </c>
      <c r="C103" s="125" t="s">
        <v>26</v>
      </c>
      <c r="D103" s="125" t="s">
        <v>12</v>
      </c>
      <c r="E103" s="125" t="s">
        <v>17</v>
      </c>
      <c r="F103" s="125" t="s">
        <v>6</v>
      </c>
      <c r="G103" s="125" t="s">
        <v>5</v>
      </c>
      <c r="H103" s="125" t="s">
        <v>98</v>
      </c>
      <c r="I103" s="125" t="s">
        <v>99</v>
      </c>
      <c r="J103" s="125" t="s">
        <v>102</v>
      </c>
      <c r="K103" s="125" t="s">
        <v>19</v>
      </c>
      <c r="L103" s="125">
        <v>1</v>
      </c>
      <c r="M103" s="125">
        <v>1</v>
      </c>
      <c r="N103" s="125">
        <v>1</v>
      </c>
      <c r="O103" s="125">
        <v>1</v>
      </c>
      <c r="P103" s="125">
        <v>1</v>
      </c>
      <c r="Q103" s="125">
        <v>2</v>
      </c>
      <c r="R103" s="125" t="s">
        <v>19</v>
      </c>
      <c r="S103" s="125" t="s">
        <v>136</v>
      </c>
      <c r="T103" s="125" t="s">
        <v>137</v>
      </c>
      <c r="U103" s="19">
        <f t="shared" si="3"/>
        <v>7</v>
      </c>
      <c r="V103" s="22" t="str">
        <f t="shared" si="4"/>
        <v>SATISFECHO</v>
      </c>
      <c r="W103" s="55">
        <f t="shared" si="5"/>
        <v>0.49504950495049505</v>
      </c>
      <c r="X103" s="125" t="s">
        <v>165</v>
      </c>
      <c r="Y103" s="55"/>
    </row>
    <row r="104" spans="1:25" x14ac:dyDescent="0.25">
      <c r="A104" s="126">
        <v>99</v>
      </c>
      <c r="B104" s="125" t="s">
        <v>10</v>
      </c>
      <c r="C104" s="125" t="s">
        <v>11</v>
      </c>
      <c r="D104" s="125" t="s">
        <v>12</v>
      </c>
      <c r="E104" s="125" t="s">
        <v>17</v>
      </c>
      <c r="F104" s="125" t="s">
        <v>6</v>
      </c>
      <c r="G104" s="125" t="s">
        <v>21</v>
      </c>
      <c r="H104" s="125" t="s">
        <v>101</v>
      </c>
      <c r="I104" s="125" t="s">
        <v>119</v>
      </c>
      <c r="J104" s="125" t="s">
        <v>100</v>
      </c>
      <c r="K104" s="125" t="s">
        <v>14</v>
      </c>
      <c r="L104" s="125">
        <v>1</v>
      </c>
      <c r="M104" s="125">
        <v>1</v>
      </c>
      <c r="N104" s="125">
        <v>1</v>
      </c>
      <c r="O104" s="125">
        <v>1</v>
      </c>
      <c r="P104" s="125">
        <v>1</v>
      </c>
      <c r="Q104" s="125">
        <v>2</v>
      </c>
      <c r="R104" s="125" t="s">
        <v>19</v>
      </c>
      <c r="S104" s="125" t="s">
        <v>139</v>
      </c>
      <c r="T104" s="125" t="s">
        <v>137</v>
      </c>
      <c r="U104" s="19">
        <f t="shared" si="3"/>
        <v>7</v>
      </c>
      <c r="V104" s="22" t="str">
        <f t="shared" si="4"/>
        <v>SATISFECHO</v>
      </c>
      <c r="W104" s="55">
        <f t="shared" si="5"/>
        <v>0.49504950495049505</v>
      </c>
      <c r="X104" s="125" t="s">
        <v>165</v>
      </c>
      <c r="Y104" s="55"/>
    </row>
    <row r="105" spans="1:25" x14ac:dyDescent="0.25">
      <c r="A105" s="126">
        <v>100</v>
      </c>
      <c r="B105" s="125" t="s">
        <v>22</v>
      </c>
      <c r="C105" s="125" t="s">
        <v>11</v>
      </c>
      <c r="D105" s="125" t="s">
        <v>28</v>
      </c>
      <c r="E105" s="125" t="s">
        <v>13</v>
      </c>
      <c r="F105" s="125" t="s">
        <v>6</v>
      </c>
      <c r="G105" s="125" t="s">
        <v>21</v>
      </c>
      <c r="H105" s="125" t="s">
        <v>98</v>
      </c>
      <c r="I105" s="125" t="s">
        <v>99</v>
      </c>
      <c r="J105" s="125" t="s">
        <v>102</v>
      </c>
      <c r="K105" s="125" t="s">
        <v>14</v>
      </c>
      <c r="L105" s="125">
        <v>1</v>
      </c>
      <c r="M105" s="125">
        <v>1</v>
      </c>
      <c r="N105" s="125">
        <v>1</v>
      </c>
      <c r="O105" s="125">
        <v>1</v>
      </c>
      <c r="P105" s="125">
        <v>1</v>
      </c>
      <c r="Q105" s="125">
        <v>2</v>
      </c>
      <c r="R105" s="125" t="s">
        <v>19</v>
      </c>
      <c r="S105" s="125" t="s">
        <v>139</v>
      </c>
      <c r="T105" s="125" t="s">
        <v>140</v>
      </c>
      <c r="U105" s="19">
        <f t="shared" si="3"/>
        <v>7</v>
      </c>
      <c r="V105" s="22" t="str">
        <f t="shared" si="4"/>
        <v>SATISFECHO</v>
      </c>
      <c r="W105" s="55">
        <f t="shared" si="5"/>
        <v>0.49504950495049505</v>
      </c>
      <c r="X105" s="125" t="s">
        <v>165</v>
      </c>
      <c r="Y105" s="55"/>
    </row>
    <row r="106" spans="1:25" x14ac:dyDescent="0.25">
      <c r="A106" s="126">
        <v>101</v>
      </c>
      <c r="B106" s="125" t="s">
        <v>166</v>
      </c>
      <c r="C106" s="125" t="s">
        <v>11</v>
      </c>
      <c r="D106" s="125" t="s">
        <v>12</v>
      </c>
      <c r="E106" s="125" t="s">
        <v>13</v>
      </c>
      <c r="F106" s="125" t="s">
        <v>6</v>
      </c>
      <c r="G106" s="125" t="s">
        <v>21</v>
      </c>
      <c r="H106" s="125" t="s">
        <v>98</v>
      </c>
      <c r="I106" s="125" t="s">
        <v>99</v>
      </c>
      <c r="J106" s="125" t="s">
        <v>102</v>
      </c>
      <c r="K106" s="125" t="s">
        <v>14</v>
      </c>
      <c r="L106" s="125">
        <v>1</v>
      </c>
      <c r="M106" s="125">
        <v>1</v>
      </c>
      <c r="N106" s="125">
        <v>1</v>
      </c>
      <c r="O106" s="125">
        <v>1</v>
      </c>
      <c r="P106" s="125">
        <v>1</v>
      </c>
      <c r="Q106" s="125">
        <v>2</v>
      </c>
      <c r="R106" s="125" t="s">
        <v>19</v>
      </c>
      <c r="S106" s="125" t="s">
        <v>136</v>
      </c>
      <c r="T106" s="125" t="s">
        <v>137</v>
      </c>
      <c r="U106" s="19">
        <f t="shared" si="3"/>
        <v>7</v>
      </c>
      <c r="V106" s="22" t="str">
        <f t="shared" si="4"/>
        <v>SATISFECHO</v>
      </c>
      <c r="W106" s="55">
        <f t="shared" si="5"/>
        <v>0.49504950495049505</v>
      </c>
      <c r="X106" s="125" t="s">
        <v>165</v>
      </c>
      <c r="Y106" s="55"/>
    </row>
    <row r="107" spans="1:25" x14ac:dyDescent="0.25">
      <c r="A107" s="126">
        <v>102</v>
      </c>
      <c r="B107" s="125" t="s">
        <v>30</v>
      </c>
      <c r="C107" s="125" t="s">
        <v>26</v>
      </c>
      <c r="D107" s="125" t="s">
        <v>12</v>
      </c>
      <c r="E107" s="125" t="s">
        <v>17</v>
      </c>
      <c r="F107" s="125" t="s">
        <v>6</v>
      </c>
      <c r="G107" s="125" t="s">
        <v>92</v>
      </c>
      <c r="H107" s="125" t="s">
        <v>98</v>
      </c>
      <c r="I107" s="125" t="s">
        <v>99</v>
      </c>
      <c r="J107" s="125" t="s">
        <v>102</v>
      </c>
      <c r="K107" s="125" t="s">
        <v>19</v>
      </c>
      <c r="L107" s="125">
        <v>1</v>
      </c>
      <c r="M107" s="125">
        <v>1</v>
      </c>
      <c r="N107" s="125">
        <v>1</v>
      </c>
      <c r="O107" s="125">
        <v>1</v>
      </c>
      <c r="P107" s="125">
        <v>1</v>
      </c>
      <c r="Q107" s="125">
        <v>2</v>
      </c>
      <c r="R107" s="125" t="s">
        <v>19</v>
      </c>
      <c r="S107" s="125" t="s">
        <v>136</v>
      </c>
      <c r="T107" s="125" t="s">
        <v>137</v>
      </c>
      <c r="U107" s="19">
        <f t="shared" si="3"/>
        <v>7</v>
      </c>
      <c r="V107" s="22" t="str">
        <f t="shared" si="4"/>
        <v>SATISFECHO</v>
      </c>
      <c r="W107" s="55">
        <f t="shared" si="5"/>
        <v>0.49504950495049505</v>
      </c>
      <c r="X107" s="125" t="s">
        <v>165</v>
      </c>
      <c r="Y107" s="55"/>
    </row>
    <row r="108" spans="1:25" x14ac:dyDescent="0.25">
      <c r="A108" s="126">
        <v>103</v>
      </c>
      <c r="B108" s="125" t="s">
        <v>30</v>
      </c>
      <c r="C108" s="125" t="s">
        <v>26</v>
      </c>
      <c r="D108" s="125" t="s">
        <v>16</v>
      </c>
      <c r="E108" s="125" t="s">
        <v>17</v>
      </c>
      <c r="F108" s="125" t="s">
        <v>6</v>
      </c>
      <c r="G108" s="125" t="s">
        <v>92</v>
      </c>
      <c r="H108" s="125" t="s">
        <v>101</v>
      </c>
      <c r="I108" s="125" t="s">
        <v>160</v>
      </c>
      <c r="J108" s="125" t="s">
        <v>100</v>
      </c>
      <c r="K108" s="125" t="s">
        <v>14</v>
      </c>
      <c r="L108" s="125">
        <v>2</v>
      </c>
      <c r="M108" s="125">
        <v>1</v>
      </c>
      <c r="N108" s="125">
        <v>1</v>
      </c>
      <c r="O108" s="125">
        <v>1</v>
      </c>
      <c r="P108" s="125">
        <v>3</v>
      </c>
      <c r="Q108" s="125">
        <v>2</v>
      </c>
      <c r="R108" s="125" t="s">
        <v>15</v>
      </c>
      <c r="S108" s="125" t="s">
        <v>139</v>
      </c>
      <c r="T108" s="125" t="s">
        <v>140</v>
      </c>
      <c r="U108" s="19">
        <f t="shared" si="3"/>
        <v>10</v>
      </c>
      <c r="V108" s="22" t="str">
        <f t="shared" si="4"/>
        <v>SATISFECHO</v>
      </c>
      <c r="W108" s="55">
        <f t="shared" si="5"/>
        <v>0.49504950495049505</v>
      </c>
      <c r="X108" s="125" t="s">
        <v>165</v>
      </c>
      <c r="Y108" s="55"/>
    </row>
    <row r="109" spans="1:25" x14ac:dyDescent="0.25">
      <c r="A109" s="126">
        <v>104</v>
      </c>
      <c r="B109" s="125" t="s">
        <v>20</v>
      </c>
      <c r="C109" s="125" t="s">
        <v>11</v>
      </c>
      <c r="D109" s="125" t="s">
        <v>29</v>
      </c>
      <c r="E109" s="125" t="s">
        <v>13</v>
      </c>
      <c r="F109" s="125" t="s">
        <v>6</v>
      </c>
      <c r="G109" s="125" t="s">
        <v>92</v>
      </c>
      <c r="H109" s="125" t="s">
        <v>98</v>
      </c>
      <c r="I109" s="125" t="s">
        <v>99</v>
      </c>
      <c r="J109" s="125" t="s">
        <v>102</v>
      </c>
      <c r="K109" s="125" t="s">
        <v>14</v>
      </c>
      <c r="L109" s="125">
        <v>1</v>
      </c>
      <c r="M109" s="125">
        <v>1</v>
      </c>
      <c r="N109" s="125">
        <v>2</v>
      </c>
      <c r="O109" s="125">
        <v>2</v>
      </c>
      <c r="P109" s="125">
        <v>1</v>
      </c>
      <c r="Q109" s="125">
        <v>2</v>
      </c>
      <c r="R109" s="125" t="s">
        <v>19</v>
      </c>
      <c r="S109" s="125" t="s">
        <v>139</v>
      </c>
      <c r="T109" s="125" t="s">
        <v>140</v>
      </c>
      <c r="U109" s="19">
        <f t="shared" si="3"/>
        <v>9</v>
      </c>
      <c r="V109" s="22" t="str">
        <f t="shared" si="4"/>
        <v>SATISFECHO</v>
      </c>
      <c r="W109" s="55">
        <f t="shared" si="5"/>
        <v>0.49504950495049505</v>
      </c>
      <c r="X109" s="125" t="s">
        <v>165</v>
      </c>
      <c r="Y109" s="55"/>
    </row>
    <row r="110" spans="1:25" x14ac:dyDescent="0.25">
      <c r="A110" s="126">
        <v>105</v>
      </c>
      <c r="B110" s="125" t="s">
        <v>60</v>
      </c>
      <c r="C110" s="125" t="s">
        <v>11</v>
      </c>
      <c r="D110" s="125" t="s">
        <v>12</v>
      </c>
      <c r="E110" s="125" t="s">
        <v>13</v>
      </c>
      <c r="F110" s="125" t="s">
        <v>6</v>
      </c>
      <c r="G110" s="125" t="s">
        <v>21</v>
      </c>
      <c r="H110" s="125" t="s">
        <v>98</v>
      </c>
      <c r="I110" s="125" t="s">
        <v>99</v>
      </c>
      <c r="J110" s="125" t="s">
        <v>102</v>
      </c>
      <c r="K110" s="125" t="s">
        <v>19</v>
      </c>
      <c r="L110" s="125">
        <v>2</v>
      </c>
      <c r="M110" s="125">
        <v>2</v>
      </c>
      <c r="N110" s="125">
        <v>1</v>
      </c>
      <c r="O110" s="125">
        <v>1</v>
      </c>
      <c r="P110" s="125">
        <v>1</v>
      </c>
      <c r="Q110" s="125">
        <v>2</v>
      </c>
      <c r="R110" s="125" t="s">
        <v>19</v>
      </c>
      <c r="S110" s="125" t="s">
        <v>139</v>
      </c>
      <c r="T110" s="125" t="s">
        <v>140</v>
      </c>
      <c r="U110" s="19">
        <f t="shared" si="3"/>
        <v>9</v>
      </c>
      <c r="V110" s="22" t="str">
        <f t="shared" si="4"/>
        <v>SATISFECHO</v>
      </c>
      <c r="W110" s="55">
        <f t="shared" si="5"/>
        <v>0.49504950495049505</v>
      </c>
      <c r="X110" s="125" t="s">
        <v>165</v>
      </c>
      <c r="Y110" s="55"/>
    </row>
    <row r="111" spans="1:25" x14ac:dyDescent="0.25">
      <c r="A111" s="126">
        <v>106</v>
      </c>
      <c r="B111" s="125" t="s">
        <v>10</v>
      </c>
      <c r="C111" s="125" t="s">
        <v>11</v>
      </c>
      <c r="D111" s="125" t="s">
        <v>12</v>
      </c>
      <c r="E111" s="125" t="s">
        <v>17</v>
      </c>
      <c r="F111" s="125" t="s">
        <v>6</v>
      </c>
      <c r="G111" s="125" t="s">
        <v>21</v>
      </c>
      <c r="H111" s="125" t="s">
        <v>98</v>
      </c>
      <c r="I111" s="125" t="s">
        <v>99</v>
      </c>
      <c r="J111" s="125" t="s">
        <v>102</v>
      </c>
      <c r="K111" s="125" t="s">
        <v>14</v>
      </c>
      <c r="L111" s="125">
        <v>1</v>
      </c>
      <c r="M111" s="125">
        <v>2</v>
      </c>
      <c r="N111" s="125">
        <v>1</v>
      </c>
      <c r="O111" s="125">
        <v>2</v>
      </c>
      <c r="P111" s="125">
        <v>1</v>
      </c>
      <c r="Q111" s="125">
        <v>2</v>
      </c>
      <c r="R111" s="125" t="s">
        <v>19</v>
      </c>
      <c r="S111" s="125" t="s">
        <v>139</v>
      </c>
      <c r="T111" s="125" t="s">
        <v>140</v>
      </c>
      <c r="U111" s="19">
        <f t="shared" si="3"/>
        <v>9</v>
      </c>
      <c r="V111" s="22" t="str">
        <f t="shared" si="4"/>
        <v>SATISFECHO</v>
      </c>
      <c r="W111" s="55">
        <f t="shared" si="5"/>
        <v>0.49504950495049505</v>
      </c>
      <c r="X111" s="125" t="s">
        <v>165</v>
      </c>
      <c r="Y111" s="55"/>
    </row>
    <row r="112" spans="1:25" x14ac:dyDescent="0.25">
      <c r="A112" s="126">
        <v>107</v>
      </c>
      <c r="B112" s="125" t="s">
        <v>10</v>
      </c>
      <c r="C112" s="125" t="s">
        <v>11</v>
      </c>
      <c r="D112" s="125" t="s">
        <v>23</v>
      </c>
      <c r="E112" s="125" t="s">
        <v>17</v>
      </c>
      <c r="F112" s="125" t="s">
        <v>6</v>
      </c>
      <c r="G112" s="125" t="s">
        <v>5</v>
      </c>
      <c r="H112" s="125" t="s">
        <v>98</v>
      </c>
      <c r="I112" s="125" t="s">
        <v>99</v>
      </c>
      <c r="J112" s="125" t="s">
        <v>102</v>
      </c>
      <c r="K112" s="125" t="s">
        <v>14</v>
      </c>
      <c r="L112" s="125">
        <v>1</v>
      </c>
      <c r="M112" s="125">
        <v>1</v>
      </c>
      <c r="N112" s="125">
        <v>1</v>
      </c>
      <c r="O112" s="125">
        <v>1</v>
      </c>
      <c r="P112" s="125">
        <v>1</v>
      </c>
      <c r="Q112" s="125">
        <v>2</v>
      </c>
      <c r="R112" s="125" t="s">
        <v>19</v>
      </c>
      <c r="S112" s="125" t="s">
        <v>136</v>
      </c>
      <c r="T112" s="125" t="s">
        <v>137</v>
      </c>
      <c r="U112" s="19">
        <f t="shared" si="3"/>
        <v>7</v>
      </c>
      <c r="V112" s="22" t="str">
        <f t="shared" si="4"/>
        <v>SATISFECHO</v>
      </c>
      <c r="W112" s="55">
        <f t="shared" si="5"/>
        <v>0.49504950495049505</v>
      </c>
      <c r="X112" s="125" t="s">
        <v>165</v>
      </c>
      <c r="Y112" s="55"/>
    </row>
    <row r="113" spans="1:25" x14ac:dyDescent="0.25">
      <c r="A113" s="126">
        <v>108</v>
      </c>
      <c r="B113" s="125" t="s">
        <v>10</v>
      </c>
      <c r="C113" s="125" t="s">
        <v>11</v>
      </c>
      <c r="D113" s="125" t="s">
        <v>12</v>
      </c>
      <c r="E113" s="125" t="s">
        <v>17</v>
      </c>
      <c r="F113" s="125" t="s">
        <v>6</v>
      </c>
      <c r="G113" s="125" t="s">
        <v>130</v>
      </c>
      <c r="H113" s="125" t="s">
        <v>98</v>
      </c>
      <c r="I113" s="125" t="s">
        <v>99</v>
      </c>
      <c r="J113" s="125" t="s">
        <v>102</v>
      </c>
      <c r="K113" s="125" t="s">
        <v>19</v>
      </c>
      <c r="L113" s="125">
        <v>1</v>
      </c>
      <c r="M113" s="125">
        <v>1</v>
      </c>
      <c r="N113" s="125">
        <v>1</v>
      </c>
      <c r="O113" s="125">
        <v>1</v>
      </c>
      <c r="P113" s="125">
        <v>1</v>
      </c>
      <c r="Q113" s="125">
        <v>1</v>
      </c>
      <c r="R113" s="125" t="s">
        <v>19</v>
      </c>
      <c r="S113" s="125" t="s">
        <v>136</v>
      </c>
      <c r="T113" s="125" t="s">
        <v>137</v>
      </c>
      <c r="U113" s="19">
        <f t="shared" si="3"/>
        <v>6</v>
      </c>
      <c r="V113" s="22" t="str">
        <f t="shared" si="4"/>
        <v>SATISFECHO</v>
      </c>
      <c r="W113" s="55">
        <f t="shared" si="5"/>
        <v>0.49504950495049505</v>
      </c>
      <c r="X113" s="125" t="s">
        <v>165</v>
      </c>
      <c r="Y113" s="55"/>
    </row>
    <row r="114" spans="1:25" x14ac:dyDescent="0.25">
      <c r="A114" s="126">
        <v>109</v>
      </c>
      <c r="B114" s="125" t="s">
        <v>20</v>
      </c>
      <c r="C114" s="125" t="s">
        <v>11</v>
      </c>
      <c r="D114" s="125" t="s">
        <v>12</v>
      </c>
      <c r="E114" s="125" t="s">
        <v>17</v>
      </c>
      <c r="F114" s="125" t="s">
        <v>6</v>
      </c>
      <c r="G114" s="125" t="s">
        <v>92</v>
      </c>
      <c r="H114" s="125" t="s">
        <v>98</v>
      </c>
      <c r="I114" s="125" t="s">
        <v>99</v>
      </c>
      <c r="J114" s="125" t="s">
        <v>102</v>
      </c>
      <c r="K114" s="125" t="s">
        <v>14</v>
      </c>
      <c r="L114" s="125">
        <v>1</v>
      </c>
      <c r="M114" s="125">
        <v>1</v>
      </c>
      <c r="N114" s="125">
        <v>1</v>
      </c>
      <c r="O114" s="125">
        <v>1</v>
      </c>
      <c r="P114" s="125">
        <v>1</v>
      </c>
      <c r="Q114" s="125">
        <v>1</v>
      </c>
      <c r="R114" s="125" t="s">
        <v>19</v>
      </c>
      <c r="S114" s="125" t="s">
        <v>139</v>
      </c>
      <c r="T114" s="125" t="s">
        <v>137</v>
      </c>
      <c r="U114" s="19">
        <f t="shared" si="3"/>
        <v>6</v>
      </c>
      <c r="V114" s="22" t="str">
        <f t="shared" si="4"/>
        <v>SATISFECHO</v>
      </c>
      <c r="W114" s="55">
        <f t="shared" si="5"/>
        <v>0.49504950495049505</v>
      </c>
      <c r="X114" s="125" t="s">
        <v>165</v>
      </c>
      <c r="Y114" s="55"/>
    </row>
    <row r="115" spans="1:25" x14ac:dyDescent="0.25">
      <c r="A115" s="126">
        <v>110</v>
      </c>
      <c r="B115" s="125" t="s">
        <v>166</v>
      </c>
      <c r="C115" s="125" t="s">
        <v>26</v>
      </c>
      <c r="D115" s="125" t="s">
        <v>12</v>
      </c>
      <c r="E115" s="125" t="s">
        <v>13</v>
      </c>
      <c r="F115" s="125" t="s">
        <v>6</v>
      </c>
      <c r="G115" s="125" t="s">
        <v>130</v>
      </c>
      <c r="H115" s="125" t="s">
        <v>98</v>
      </c>
      <c r="I115" s="125" t="s">
        <v>99</v>
      </c>
      <c r="J115" s="125" t="s">
        <v>102</v>
      </c>
      <c r="K115" s="125" t="s">
        <v>19</v>
      </c>
      <c r="L115" s="125">
        <v>1</v>
      </c>
      <c r="M115" s="125">
        <v>1</v>
      </c>
      <c r="N115" s="125">
        <v>1</v>
      </c>
      <c r="O115" s="125">
        <v>1</v>
      </c>
      <c r="P115" s="125">
        <v>1</v>
      </c>
      <c r="Q115" s="125">
        <v>1</v>
      </c>
      <c r="R115" s="125" t="s">
        <v>19</v>
      </c>
      <c r="S115" s="125" t="s">
        <v>136</v>
      </c>
      <c r="T115" s="125" t="s">
        <v>137</v>
      </c>
      <c r="U115" s="19">
        <f t="shared" si="3"/>
        <v>6</v>
      </c>
      <c r="V115" s="22" t="str">
        <f t="shared" si="4"/>
        <v>SATISFECHO</v>
      </c>
      <c r="W115" s="55">
        <f t="shared" si="5"/>
        <v>0.49504950495049505</v>
      </c>
      <c r="X115" s="125" t="s">
        <v>165</v>
      </c>
      <c r="Y115" s="55"/>
    </row>
    <row r="116" spans="1:25" x14ac:dyDescent="0.25">
      <c r="A116" s="126">
        <v>111</v>
      </c>
      <c r="B116" s="125" t="s">
        <v>30</v>
      </c>
      <c r="C116" s="125" t="s">
        <v>26</v>
      </c>
      <c r="D116" s="125" t="s">
        <v>12</v>
      </c>
      <c r="E116" s="125" t="s">
        <v>17</v>
      </c>
      <c r="F116" s="125" t="s">
        <v>6</v>
      </c>
      <c r="G116" s="125" t="s">
        <v>130</v>
      </c>
      <c r="H116" s="125" t="s">
        <v>98</v>
      </c>
      <c r="I116" s="125" t="s">
        <v>99</v>
      </c>
      <c r="J116" s="125" t="s">
        <v>102</v>
      </c>
      <c r="K116" s="125" t="s">
        <v>19</v>
      </c>
      <c r="L116" s="125">
        <v>1</v>
      </c>
      <c r="M116" s="125">
        <v>1</v>
      </c>
      <c r="N116" s="125">
        <v>1</v>
      </c>
      <c r="O116" s="125">
        <v>1</v>
      </c>
      <c r="P116" s="125">
        <v>1</v>
      </c>
      <c r="Q116" s="125">
        <v>1</v>
      </c>
      <c r="R116" s="125" t="s">
        <v>19</v>
      </c>
      <c r="S116" s="125" t="s">
        <v>136</v>
      </c>
      <c r="T116" s="125" t="s">
        <v>137</v>
      </c>
      <c r="U116" s="19">
        <f t="shared" si="3"/>
        <v>6</v>
      </c>
      <c r="V116" s="22" t="str">
        <f t="shared" si="4"/>
        <v>SATISFECHO</v>
      </c>
      <c r="W116" s="55">
        <f t="shared" si="5"/>
        <v>0.49504950495049505</v>
      </c>
      <c r="X116" s="125" t="s">
        <v>165</v>
      </c>
      <c r="Y116" s="55"/>
    </row>
    <row r="117" spans="1:25" x14ac:dyDescent="0.25">
      <c r="A117" s="126">
        <v>112</v>
      </c>
      <c r="B117" s="125" t="s">
        <v>22</v>
      </c>
      <c r="C117" s="125" t="s">
        <v>11</v>
      </c>
      <c r="D117" s="125" t="s">
        <v>23</v>
      </c>
      <c r="E117" s="125" t="s">
        <v>13</v>
      </c>
      <c r="F117" s="125" t="s">
        <v>6</v>
      </c>
      <c r="G117" s="125" t="s">
        <v>130</v>
      </c>
      <c r="H117" s="125" t="s">
        <v>98</v>
      </c>
      <c r="I117" s="125" t="s">
        <v>99</v>
      </c>
      <c r="J117" s="125" t="s">
        <v>102</v>
      </c>
      <c r="K117" s="125" t="s">
        <v>19</v>
      </c>
      <c r="L117" s="125">
        <v>1</v>
      </c>
      <c r="M117" s="125">
        <v>1</v>
      </c>
      <c r="N117" s="125">
        <v>1</v>
      </c>
      <c r="O117" s="125">
        <v>1</v>
      </c>
      <c r="P117" s="125">
        <v>1</v>
      </c>
      <c r="Q117" s="125">
        <v>1</v>
      </c>
      <c r="R117" s="125" t="s">
        <v>19</v>
      </c>
      <c r="S117" s="125" t="s">
        <v>139</v>
      </c>
      <c r="T117" s="125" t="s">
        <v>137</v>
      </c>
      <c r="U117" s="19">
        <f t="shared" si="3"/>
        <v>6</v>
      </c>
      <c r="V117" s="22" t="str">
        <f t="shared" si="4"/>
        <v>SATISFECHO</v>
      </c>
      <c r="W117" s="55">
        <f t="shared" si="5"/>
        <v>0.49504950495049505</v>
      </c>
      <c r="X117" s="125" t="s">
        <v>165</v>
      </c>
      <c r="Y117" s="55"/>
    </row>
    <row r="118" spans="1:25" x14ac:dyDescent="0.25">
      <c r="A118" s="126">
        <v>113</v>
      </c>
      <c r="B118" s="125" t="s">
        <v>10</v>
      </c>
      <c r="C118" s="125" t="s">
        <v>11</v>
      </c>
      <c r="D118" s="125" t="s">
        <v>12</v>
      </c>
      <c r="E118" s="125" t="s">
        <v>17</v>
      </c>
      <c r="F118" s="125" t="s">
        <v>4</v>
      </c>
      <c r="G118" s="125" t="s">
        <v>18</v>
      </c>
      <c r="H118" s="125" t="s">
        <v>98</v>
      </c>
      <c r="I118" s="125" t="s">
        <v>99</v>
      </c>
      <c r="J118" s="125" t="s">
        <v>102</v>
      </c>
      <c r="K118" s="125" t="s">
        <v>14</v>
      </c>
      <c r="L118" s="125">
        <v>1</v>
      </c>
      <c r="M118" s="125">
        <v>1</v>
      </c>
      <c r="N118" s="125">
        <v>1</v>
      </c>
      <c r="O118" s="125">
        <v>1</v>
      </c>
      <c r="P118" s="125">
        <v>1</v>
      </c>
      <c r="Q118" s="125">
        <v>1</v>
      </c>
      <c r="R118" s="125" t="s">
        <v>19</v>
      </c>
      <c r="S118" s="125" t="s">
        <v>139</v>
      </c>
      <c r="T118" s="125" t="s">
        <v>137</v>
      </c>
      <c r="U118" s="19">
        <f t="shared" si="3"/>
        <v>6</v>
      </c>
      <c r="V118" s="22" t="str">
        <f t="shared" si="4"/>
        <v>SATISFECHO</v>
      </c>
      <c r="W118" s="55">
        <f t="shared" si="5"/>
        <v>0.49504950495049505</v>
      </c>
      <c r="X118" s="125" t="s">
        <v>165</v>
      </c>
      <c r="Y118" s="55"/>
    </row>
    <row r="119" spans="1:25" x14ac:dyDescent="0.25">
      <c r="A119" s="126">
        <v>114</v>
      </c>
      <c r="B119" s="125" t="s">
        <v>166</v>
      </c>
      <c r="C119" s="125" t="s">
        <v>26</v>
      </c>
      <c r="D119" s="125" t="s">
        <v>131</v>
      </c>
      <c r="E119" s="125" t="s">
        <v>17</v>
      </c>
      <c r="F119" s="125" t="s">
        <v>4</v>
      </c>
      <c r="G119" s="125" t="s">
        <v>21</v>
      </c>
      <c r="H119" s="125" t="s">
        <v>98</v>
      </c>
      <c r="I119" s="125" t="s">
        <v>99</v>
      </c>
      <c r="J119" s="125" t="s">
        <v>133</v>
      </c>
      <c r="K119" s="125" t="s">
        <v>14</v>
      </c>
      <c r="L119" s="125">
        <v>1</v>
      </c>
      <c r="M119" s="125">
        <v>1</v>
      </c>
      <c r="N119" s="125">
        <v>1</v>
      </c>
      <c r="O119" s="125">
        <v>1</v>
      </c>
      <c r="P119" s="125">
        <v>1</v>
      </c>
      <c r="Q119" s="125">
        <v>3</v>
      </c>
      <c r="R119" s="125" t="s">
        <v>19</v>
      </c>
      <c r="S119" s="125" t="s">
        <v>139</v>
      </c>
      <c r="T119" s="125" t="s">
        <v>137</v>
      </c>
      <c r="U119" s="19">
        <f t="shared" si="3"/>
        <v>8</v>
      </c>
      <c r="V119" s="22" t="str">
        <f t="shared" si="4"/>
        <v>SATISFECHO</v>
      </c>
      <c r="W119" s="55">
        <f t="shared" si="5"/>
        <v>0.49504950495049505</v>
      </c>
      <c r="X119" s="125" t="s">
        <v>165</v>
      </c>
      <c r="Y119" s="55"/>
    </row>
    <row r="120" spans="1:25" x14ac:dyDescent="0.25">
      <c r="A120" s="126">
        <v>115</v>
      </c>
      <c r="B120" s="125" t="s">
        <v>20</v>
      </c>
      <c r="C120" s="125" t="s">
        <v>11</v>
      </c>
      <c r="D120" s="125" t="s">
        <v>29</v>
      </c>
      <c r="E120" s="125" t="s">
        <v>17</v>
      </c>
      <c r="F120" s="125" t="s">
        <v>4</v>
      </c>
      <c r="G120" s="125" t="s">
        <v>167</v>
      </c>
      <c r="H120" s="125" t="s">
        <v>98</v>
      </c>
      <c r="I120" s="125" t="s">
        <v>99</v>
      </c>
      <c r="J120" s="125" t="s">
        <v>102</v>
      </c>
      <c r="K120" s="125" t="s">
        <v>19</v>
      </c>
      <c r="L120" s="125">
        <v>1</v>
      </c>
      <c r="M120" s="125">
        <v>2</v>
      </c>
      <c r="N120" s="125">
        <v>2</v>
      </c>
      <c r="O120" s="125">
        <v>1</v>
      </c>
      <c r="P120" s="125">
        <v>1</v>
      </c>
      <c r="Q120" s="125">
        <v>2</v>
      </c>
      <c r="R120" s="125" t="s">
        <v>19</v>
      </c>
      <c r="S120" s="125" t="s">
        <v>138</v>
      </c>
      <c r="T120" s="125" t="s">
        <v>137</v>
      </c>
      <c r="U120" s="19">
        <f t="shared" si="3"/>
        <v>9</v>
      </c>
      <c r="V120" s="22" t="str">
        <f t="shared" si="4"/>
        <v>SATISFECHO</v>
      </c>
      <c r="W120" s="55">
        <f t="shared" si="5"/>
        <v>0.49504950495049505</v>
      </c>
      <c r="X120" s="125" t="s">
        <v>165</v>
      </c>
      <c r="Y120" s="55"/>
    </row>
    <row r="121" spans="1:25" x14ac:dyDescent="0.25">
      <c r="A121" s="126">
        <v>116</v>
      </c>
      <c r="B121" s="125" t="s">
        <v>22</v>
      </c>
      <c r="C121" s="125" t="s">
        <v>11</v>
      </c>
      <c r="D121" s="125" t="s">
        <v>22</v>
      </c>
      <c r="E121" s="125" t="s">
        <v>17</v>
      </c>
      <c r="F121" s="125" t="s">
        <v>4</v>
      </c>
      <c r="G121" s="125" t="s">
        <v>18</v>
      </c>
      <c r="H121" s="125" t="s">
        <v>98</v>
      </c>
      <c r="I121" s="125" t="s">
        <v>99</v>
      </c>
      <c r="J121" s="125" t="s">
        <v>102</v>
      </c>
      <c r="K121" s="125" t="s">
        <v>19</v>
      </c>
      <c r="L121" s="125">
        <v>1</v>
      </c>
      <c r="M121" s="125">
        <v>1</v>
      </c>
      <c r="N121" s="125">
        <v>3</v>
      </c>
      <c r="O121" s="125">
        <v>1</v>
      </c>
      <c r="P121" s="125">
        <v>1</v>
      </c>
      <c r="Q121" s="125">
        <v>1</v>
      </c>
      <c r="R121" s="125" t="s">
        <v>19</v>
      </c>
      <c r="S121" s="125" t="s">
        <v>139</v>
      </c>
      <c r="T121" s="125" t="s">
        <v>137</v>
      </c>
      <c r="U121" s="19">
        <f t="shared" si="3"/>
        <v>8</v>
      </c>
      <c r="V121" s="22" t="str">
        <f t="shared" si="4"/>
        <v>SATISFECHO</v>
      </c>
      <c r="W121" s="55">
        <f t="shared" si="5"/>
        <v>0.49504950495049505</v>
      </c>
      <c r="X121" s="125" t="s">
        <v>165</v>
      </c>
      <c r="Y121" s="55"/>
    </row>
    <row r="122" spans="1:25" x14ac:dyDescent="0.25">
      <c r="A122" s="126">
        <v>117</v>
      </c>
      <c r="B122" s="125" t="s">
        <v>60</v>
      </c>
      <c r="C122" s="125" t="s">
        <v>11</v>
      </c>
      <c r="D122" s="125" t="s">
        <v>12</v>
      </c>
      <c r="E122" s="125" t="s">
        <v>13</v>
      </c>
      <c r="F122" s="125" t="s">
        <v>4</v>
      </c>
      <c r="G122" s="125" t="s">
        <v>5</v>
      </c>
      <c r="H122" s="125" t="s">
        <v>98</v>
      </c>
      <c r="I122" s="125" t="s">
        <v>99</v>
      </c>
      <c r="J122" s="125" t="s">
        <v>102</v>
      </c>
      <c r="K122" s="125" t="s">
        <v>19</v>
      </c>
      <c r="L122" s="125">
        <v>1</v>
      </c>
      <c r="M122" s="125">
        <v>1</v>
      </c>
      <c r="N122" s="125">
        <v>1</v>
      </c>
      <c r="O122" s="125">
        <v>1</v>
      </c>
      <c r="P122" s="125">
        <v>1</v>
      </c>
      <c r="Q122" s="125">
        <v>3</v>
      </c>
      <c r="R122" s="125" t="s">
        <v>19</v>
      </c>
      <c r="S122" s="125" t="s">
        <v>139</v>
      </c>
      <c r="T122" s="125" t="s">
        <v>137</v>
      </c>
      <c r="U122" s="19">
        <f t="shared" si="3"/>
        <v>8</v>
      </c>
      <c r="V122" s="22" t="str">
        <f t="shared" si="4"/>
        <v>SATISFECHO</v>
      </c>
      <c r="W122" s="55">
        <f t="shared" si="5"/>
        <v>0.49504950495049505</v>
      </c>
      <c r="X122" s="125" t="s">
        <v>165</v>
      </c>
      <c r="Y122" s="55"/>
    </row>
    <row r="123" spans="1:25" x14ac:dyDescent="0.25">
      <c r="A123" s="126">
        <v>118</v>
      </c>
      <c r="B123" s="125" t="s">
        <v>166</v>
      </c>
      <c r="C123" s="125" t="s">
        <v>11</v>
      </c>
      <c r="D123" s="125" t="s">
        <v>16</v>
      </c>
      <c r="E123" s="125" t="s">
        <v>13</v>
      </c>
      <c r="F123" s="125" t="s">
        <v>4</v>
      </c>
      <c r="G123" s="125" t="s">
        <v>35</v>
      </c>
      <c r="H123" s="125" t="s">
        <v>98</v>
      </c>
      <c r="I123" s="125" t="s">
        <v>99</v>
      </c>
      <c r="J123" s="125" t="s">
        <v>102</v>
      </c>
      <c r="K123" s="125" t="s">
        <v>19</v>
      </c>
      <c r="L123" s="125">
        <v>1</v>
      </c>
      <c r="M123" s="125">
        <v>2</v>
      </c>
      <c r="N123" s="125">
        <v>1</v>
      </c>
      <c r="O123" s="125">
        <v>1</v>
      </c>
      <c r="P123" s="125">
        <v>1</v>
      </c>
      <c r="Q123" s="125">
        <v>1</v>
      </c>
      <c r="R123" s="125" t="s">
        <v>19</v>
      </c>
      <c r="S123" s="125" t="s">
        <v>139</v>
      </c>
      <c r="T123" s="125" t="s">
        <v>137</v>
      </c>
      <c r="U123" s="19">
        <f t="shared" si="3"/>
        <v>7</v>
      </c>
      <c r="V123" s="22" t="str">
        <f t="shared" si="4"/>
        <v>SATISFECHO</v>
      </c>
      <c r="W123" s="55">
        <f t="shared" si="5"/>
        <v>0.49504950495049505</v>
      </c>
      <c r="X123" s="125" t="s">
        <v>165</v>
      </c>
      <c r="Y123" s="55"/>
    </row>
    <row r="124" spans="1:25" x14ac:dyDescent="0.25">
      <c r="A124" s="126">
        <v>119</v>
      </c>
      <c r="B124" s="125" t="s">
        <v>166</v>
      </c>
      <c r="C124" s="125" t="s">
        <v>26</v>
      </c>
      <c r="D124" s="125" t="s">
        <v>12</v>
      </c>
      <c r="E124" s="125" t="s">
        <v>13</v>
      </c>
      <c r="F124" s="125" t="s">
        <v>4</v>
      </c>
      <c r="G124" s="125" t="s">
        <v>21</v>
      </c>
      <c r="H124" s="125" t="s">
        <v>98</v>
      </c>
      <c r="I124" s="125" t="s">
        <v>99</v>
      </c>
      <c r="J124" s="125" t="s">
        <v>102</v>
      </c>
      <c r="K124" s="125" t="s">
        <v>19</v>
      </c>
      <c r="L124" s="125">
        <v>1</v>
      </c>
      <c r="M124" s="125">
        <v>2</v>
      </c>
      <c r="N124" s="125">
        <v>1</v>
      </c>
      <c r="O124" s="125">
        <v>1</v>
      </c>
      <c r="P124" s="125">
        <v>1</v>
      </c>
      <c r="Q124" s="125">
        <v>1</v>
      </c>
      <c r="R124" s="125" t="s">
        <v>19</v>
      </c>
      <c r="S124" s="125" t="s">
        <v>139</v>
      </c>
      <c r="T124" s="125" t="s">
        <v>137</v>
      </c>
      <c r="U124" s="19">
        <f t="shared" si="3"/>
        <v>7</v>
      </c>
      <c r="V124" s="22" t="str">
        <f t="shared" si="4"/>
        <v>SATISFECHO</v>
      </c>
      <c r="W124" s="55">
        <f t="shared" si="5"/>
        <v>0.49504950495049505</v>
      </c>
      <c r="X124" s="125" t="s">
        <v>165</v>
      </c>
      <c r="Y124" s="55"/>
    </row>
    <row r="125" spans="1:25" x14ac:dyDescent="0.25">
      <c r="A125" s="126">
        <v>120</v>
      </c>
      <c r="B125" s="125" t="s">
        <v>30</v>
      </c>
      <c r="C125" s="125" t="s">
        <v>26</v>
      </c>
      <c r="D125" s="125" t="s">
        <v>29</v>
      </c>
      <c r="E125" s="125" t="s">
        <v>17</v>
      </c>
      <c r="F125" s="125" t="s">
        <v>4</v>
      </c>
      <c r="G125" s="125" t="s">
        <v>21</v>
      </c>
      <c r="H125" s="125" t="s">
        <v>101</v>
      </c>
      <c r="I125" s="125" t="s">
        <v>119</v>
      </c>
      <c r="J125" s="125" t="s">
        <v>100</v>
      </c>
      <c r="K125" s="125" t="s">
        <v>14</v>
      </c>
      <c r="L125" s="125">
        <v>1</v>
      </c>
      <c r="M125" s="125">
        <v>1</v>
      </c>
      <c r="N125" s="125">
        <v>1</v>
      </c>
      <c r="O125" s="125">
        <v>1</v>
      </c>
      <c r="P125" s="125">
        <v>1</v>
      </c>
      <c r="Q125" s="125">
        <v>1</v>
      </c>
      <c r="R125" s="125" t="s">
        <v>19</v>
      </c>
      <c r="S125" s="125" t="s">
        <v>139</v>
      </c>
      <c r="T125" s="125" t="s">
        <v>137</v>
      </c>
      <c r="U125" s="19">
        <f t="shared" si="3"/>
        <v>6</v>
      </c>
      <c r="V125" s="22" t="str">
        <f t="shared" si="4"/>
        <v>SATISFECHO</v>
      </c>
      <c r="W125" s="55">
        <f t="shared" si="5"/>
        <v>0.49504950495049505</v>
      </c>
      <c r="X125" s="125" t="s">
        <v>165</v>
      </c>
      <c r="Y125" s="55"/>
    </row>
    <row r="126" spans="1:25" x14ac:dyDescent="0.25">
      <c r="A126" s="126">
        <v>121</v>
      </c>
      <c r="B126" s="125" t="s">
        <v>30</v>
      </c>
      <c r="C126" s="125" t="s">
        <v>26</v>
      </c>
      <c r="D126" s="125" t="s">
        <v>12</v>
      </c>
      <c r="E126" s="125" t="s">
        <v>13</v>
      </c>
      <c r="F126" s="125" t="s">
        <v>4</v>
      </c>
      <c r="G126" s="125" t="s">
        <v>21</v>
      </c>
      <c r="H126" s="125" t="s">
        <v>98</v>
      </c>
      <c r="I126" s="125" t="s">
        <v>99</v>
      </c>
      <c r="J126" s="125" t="s">
        <v>102</v>
      </c>
      <c r="K126" s="125" t="s">
        <v>19</v>
      </c>
      <c r="L126" s="125">
        <v>1</v>
      </c>
      <c r="M126" s="125">
        <v>1</v>
      </c>
      <c r="N126" s="125">
        <v>1</v>
      </c>
      <c r="O126" s="125">
        <v>1</v>
      </c>
      <c r="P126" s="125">
        <v>1</v>
      </c>
      <c r="Q126" s="125">
        <v>1</v>
      </c>
      <c r="R126" s="125" t="s">
        <v>19</v>
      </c>
      <c r="S126" s="125" t="s">
        <v>139</v>
      </c>
      <c r="T126" s="125" t="s">
        <v>137</v>
      </c>
      <c r="U126" s="19">
        <f t="shared" si="3"/>
        <v>6</v>
      </c>
      <c r="V126" s="22" t="str">
        <f t="shared" si="4"/>
        <v>SATISFECHO</v>
      </c>
      <c r="W126" s="55">
        <f t="shared" si="5"/>
        <v>0.49504950495049505</v>
      </c>
      <c r="X126" s="125" t="s">
        <v>165</v>
      </c>
      <c r="Y126" s="55"/>
    </row>
    <row r="127" spans="1:25" x14ac:dyDescent="0.25">
      <c r="A127" s="126">
        <v>122</v>
      </c>
      <c r="B127" s="125" t="s">
        <v>20</v>
      </c>
      <c r="C127" s="125" t="s">
        <v>11</v>
      </c>
      <c r="D127" s="125" t="s">
        <v>29</v>
      </c>
      <c r="E127" s="125" t="s">
        <v>13</v>
      </c>
      <c r="F127" s="125" t="s">
        <v>4</v>
      </c>
      <c r="G127" s="125" t="s">
        <v>21</v>
      </c>
      <c r="H127" s="125" t="s">
        <v>98</v>
      </c>
      <c r="I127" s="125" t="s">
        <v>99</v>
      </c>
      <c r="J127" s="125" t="s">
        <v>102</v>
      </c>
      <c r="K127" s="125" t="s">
        <v>14</v>
      </c>
      <c r="L127" s="125">
        <v>1</v>
      </c>
      <c r="M127" s="125">
        <v>1</v>
      </c>
      <c r="N127" s="125">
        <v>2</v>
      </c>
      <c r="O127" s="125">
        <v>1</v>
      </c>
      <c r="P127" s="125">
        <v>1</v>
      </c>
      <c r="Q127" s="125">
        <v>1</v>
      </c>
      <c r="R127" s="125" t="s">
        <v>19</v>
      </c>
      <c r="S127" s="125" t="s">
        <v>139</v>
      </c>
      <c r="T127" s="125" t="s">
        <v>137</v>
      </c>
      <c r="U127" s="19">
        <f t="shared" si="3"/>
        <v>7</v>
      </c>
      <c r="V127" s="22" t="str">
        <f t="shared" si="4"/>
        <v>SATISFECHO</v>
      </c>
      <c r="W127" s="55">
        <f t="shared" si="5"/>
        <v>0.49504950495049505</v>
      </c>
      <c r="X127" s="125" t="s">
        <v>165</v>
      </c>
      <c r="Y127" s="55"/>
    </row>
    <row r="128" spans="1:25" x14ac:dyDescent="0.25">
      <c r="A128" s="126">
        <v>123</v>
      </c>
      <c r="B128" s="125" t="s">
        <v>166</v>
      </c>
      <c r="C128" s="125" t="s">
        <v>26</v>
      </c>
      <c r="D128" s="125" t="s">
        <v>12</v>
      </c>
      <c r="E128" s="125" t="s">
        <v>13</v>
      </c>
      <c r="F128" s="125" t="s">
        <v>4</v>
      </c>
      <c r="G128" s="125" t="s">
        <v>21</v>
      </c>
      <c r="H128" s="125" t="s">
        <v>98</v>
      </c>
      <c r="I128" s="125" t="s">
        <v>99</v>
      </c>
      <c r="J128" s="125" t="s">
        <v>102</v>
      </c>
      <c r="K128" s="125" t="s">
        <v>19</v>
      </c>
      <c r="L128" s="125">
        <v>1</v>
      </c>
      <c r="M128" s="125">
        <v>1</v>
      </c>
      <c r="N128" s="125">
        <v>1</v>
      </c>
      <c r="O128" s="125">
        <v>1</v>
      </c>
      <c r="P128" s="125">
        <v>1</v>
      </c>
      <c r="Q128" s="125">
        <v>1</v>
      </c>
      <c r="R128" s="125" t="s">
        <v>19</v>
      </c>
      <c r="S128" s="125" t="s">
        <v>136</v>
      </c>
      <c r="T128" s="125" t="s">
        <v>137</v>
      </c>
      <c r="U128" s="19">
        <f t="shared" si="3"/>
        <v>6</v>
      </c>
      <c r="V128" s="22" t="str">
        <f t="shared" si="4"/>
        <v>SATISFECHO</v>
      </c>
      <c r="W128" s="55">
        <f t="shared" si="5"/>
        <v>0.49504950495049505</v>
      </c>
      <c r="X128" s="125" t="s">
        <v>165</v>
      </c>
      <c r="Y128" s="55"/>
    </row>
    <row r="129" spans="1:25" x14ac:dyDescent="0.25">
      <c r="A129" s="126">
        <v>124</v>
      </c>
      <c r="B129" s="125" t="s">
        <v>166</v>
      </c>
      <c r="C129" s="125" t="s">
        <v>26</v>
      </c>
      <c r="D129" s="125" t="s">
        <v>12</v>
      </c>
      <c r="E129" s="125" t="s">
        <v>17</v>
      </c>
      <c r="F129" s="125" t="s">
        <v>4</v>
      </c>
      <c r="G129" s="125" t="s">
        <v>18</v>
      </c>
      <c r="H129" s="125" t="s">
        <v>98</v>
      </c>
      <c r="I129" s="125" t="s">
        <v>99</v>
      </c>
      <c r="J129" s="125" t="s">
        <v>102</v>
      </c>
      <c r="K129" s="125" t="s">
        <v>19</v>
      </c>
      <c r="L129" s="125">
        <v>1</v>
      </c>
      <c r="M129" s="125">
        <v>1</v>
      </c>
      <c r="N129" s="125">
        <v>1</v>
      </c>
      <c r="O129" s="125">
        <v>1</v>
      </c>
      <c r="P129" s="125">
        <v>1</v>
      </c>
      <c r="Q129" s="125">
        <v>2</v>
      </c>
      <c r="R129" s="125" t="s">
        <v>19</v>
      </c>
      <c r="S129" s="125" t="s">
        <v>138</v>
      </c>
      <c r="T129" s="125" t="s">
        <v>137</v>
      </c>
      <c r="U129" s="19">
        <f t="shared" si="3"/>
        <v>7</v>
      </c>
      <c r="V129" s="22" t="str">
        <f t="shared" si="4"/>
        <v>SATISFECHO</v>
      </c>
      <c r="W129" s="55">
        <f t="shared" si="5"/>
        <v>0.49504950495049505</v>
      </c>
      <c r="X129" s="125" t="s">
        <v>165</v>
      </c>
      <c r="Y129" s="55"/>
    </row>
    <row r="130" spans="1:25" x14ac:dyDescent="0.25">
      <c r="A130" s="126">
        <v>125</v>
      </c>
      <c r="B130" s="125" t="s">
        <v>30</v>
      </c>
      <c r="C130" s="125" t="s">
        <v>26</v>
      </c>
      <c r="D130" s="125" t="s">
        <v>12</v>
      </c>
      <c r="E130" s="125" t="s">
        <v>17</v>
      </c>
      <c r="F130" s="125" t="s">
        <v>4</v>
      </c>
      <c r="G130" s="125" t="s">
        <v>21</v>
      </c>
      <c r="H130" s="125" t="s">
        <v>98</v>
      </c>
      <c r="I130" s="125" t="s">
        <v>99</v>
      </c>
      <c r="J130" s="125" t="s">
        <v>102</v>
      </c>
      <c r="K130" s="125" t="s">
        <v>19</v>
      </c>
      <c r="L130" s="125">
        <v>1</v>
      </c>
      <c r="M130" s="125">
        <v>1</v>
      </c>
      <c r="N130" s="125">
        <v>1</v>
      </c>
      <c r="O130" s="125">
        <v>1</v>
      </c>
      <c r="P130" s="125">
        <v>1</v>
      </c>
      <c r="Q130" s="125">
        <v>1</v>
      </c>
      <c r="R130" s="125" t="s">
        <v>19</v>
      </c>
      <c r="S130" s="125" t="s">
        <v>139</v>
      </c>
      <c r="T130" s="125" t="s">
        <v>137</v>
      </c>
      <c r="U130" s="19">
        <f t="shared" si="3"/>
        <v>6</v>
      </c>
      <c r="V130" s="22" t="str">
        <f t="shared" si="4"/>
        <v>SATISFECHO</v>
      </c>
      <c r="W130" s="55">
        <f t="shared" si="5"/>
        <v>0.49504950495049505</v>
      </c>
      <c r="X130" s="125" t="s">
        <v>179</v>
      </c>
      <c r="Y130" s="55"/>
    </row>
    <row r="131" spans="1:25" x14ac:dyDescent="0.25">
      <c r="A131" s="126">
        <v>126</v>
      </c>
      <c r="B131" s="125" t="s">
        <v>10</v>
      </c>
      <c r="C131" s="125" t="s">
        <v>11</v>
      </c>
      <c r="D131" s="125" t="s">
        <v>12</v>
      </c>
      <c r="E131" s="125" t="s">
        <v>17</v>
      </c>
      <c r="F131" s="125" t="s">
        <v>4</v>
      </c>
      <c r="G131" s="125" t="s">
        <v>5</v>
      </c>
      <c r="H131" s="125" t="s">
        <v>98</v>
      </c>
      <c r="I131" s="125" t="s">
        <v>99</v>
      </c>
      <c r="J131" s="125" t="s">
        <v>102</v>
      </c>
      <c r="K131" s="125" t="s">
        <v>14</v>
      </c>
      <c r="L131" s="125">
        <v>2</v>
      </c>
      <c r="M131" s="125">
        <v>2</v>
      </c>
      <c r="N131" s="125">
        <v>1</v>
      </c>
      <c r="O131" s="125">
        <v>1</v>
      </c>
      <c r="P131" s="125">
        <v>1</v>
      </c>
      <c r="Q131" s="125">
        <v>2</v>
      </c>
      <c r="R131" s="125" t="s">
        <v>19</v>
      </c>
      <c r="S131" s="125" t="s">
        <v>138</v>
      </c>
      <c r="T131" s="125" t="s">
        <v>137</v>
      </c>
      <c r="U131" s="19">
        <f t="shared" si="3"/>
        <v>9</v>
      </c>
      <c r="V131" s="22" t="str">
        <f t="shared" si="4"/>
        <v>SATISFECHO</v>
      </c>
      <c r="W131" s="55">
        <f t="shared" si="5"/>
        <v>0.49504950495049505</v>
      </c>
      <c r="X131" s="125" t="s">
        <v>180</v>
      </c>
      <c r="Y131" s="55"/>
    </row>
    <row r="132" spans="1:25" x14ac:dyDescent="0.25">
      <c r="A132" s="126">
        <v>127</v>
      </c>
      <c r="B132" s="125" t="s">
        <v>166</v>
      </c>
      <c r="C132" s="125" t="s">
        <v>26</v>
      </c>
      <c r="D132" s="125" t="s">
        <v>16</v>
      </c>
      <c r="E132" s="125" t="s">
        <v>13</v>
      </c>
      <c r="F132" s="125" t="s">
        <v>4</v>
      </c>
      <c r="G132" s="125" t="s">
        <v>21</v>
      </c>
      <c r="H132" s="125" t="s">
        <v>98</v>
      </c>
      <c r="I132" s="125" t="s">
        <v>99</v>
      </c>
      <c r="J132" s="125" t="s">
        <v>102</v>
      </c>
      <c r="K132" s="125" t="s">
        <v>14</v>
      </c>
      <c r="L132" s="125">
        <v>1</v>
      </c>
      <c r="M132" s="125">
        <v>1</v>
      </c>
      <c r="N132" s="125">
        <v>1</v>
      </c>
      <c r="O132" s="125">
        <v>1</v>
      </c>
      <c r="P132" s="125">
        <v>1</v>
      </c>
      <c r="Q132" s="125">
        <v>1</v>
      </c>
      <c r="R132" s="125" t="s">
        <v>19</v>
      </c>
      <c r="S132" s="125" t="s">
        <v>139</v>
      </c>
      <c r="T132" s="125" t="s">
        <v>137</v>
      </c>
      <c r="U132" s="19">
        <f t="shared" si="3"/>
        <v>6</v>
      </c>
      <c r="V132" s="22" t="str">
        <f t="shared" si="4"/>
        <v>SATISFECHO</v>
      </c>
      <c r="W132" s="55">
        <f t="shared" si="5"/>
        <v>0.49504950495049505</v>
      </c>
      <c r="X132" s="125" t="s">
        <v>165</v>
      </c>
      <c r="Y132" s="55"/>
    </row>
    <row r="133" spans="1:25" x14ac:dyDescent="0.25">
      <c r="A133" s="126">
        <v>128</v>
      </c>
      <c r="B133" s="125" t="s">
        <v>166</v>
      </c>
      <c r="C133" s="125" t="s">
        <v>26</v>
      </c>
      <c r="D133" s="125" t="s">
        <v>16</v>
      </c>
      <c r="E133" s="125" t="s">
        <v>13</v>
      </c>
      <c r="F133" s="125" t="s">
        <v>4</v>
      </c>
      <c r="G133" s="125" t="s">
        <v>24</v>
      </c>
      <c r="H133" s="125" t="s">
        <v>101</v>
      </c>
      <c r="I133" s="125" t="s">
        <v>168</v>
      </c>
      <c r="J133" s="125" t="s">
        <v>100</v>
      </c>
      <c r="K133" s="125" t="s">
        <v>14</v>
      </c>
      <c r="L133" s="125">
        <v>1</v>
      </c>
      <c r="M133" s="125">
        <v>1</v>
      </c>
      <c r="N133" s="125">
        <v>1</v>
      </c>
      <c r="O133" s="125">
        <v>1</v>
      </c>
      <c r="P133" s="125">
        <v>1</v>
      </c>
      <c r="Q133" s="125">
        <v>2</v>
      </c>
      <c r="R133" s="125" t="s">
        <v>19</v>
      </c>
      <c r="S133" s="125" t="s">
        <v>139</v>
      </c>
      <c r="T133" s="125" t="s">
        <v>137</v>
      </c>
      <c r="U133" s="19">
        <f t="shared" si="3"/>
        <v>7</v>
      </c>
      <c r="V133" s="22" t="str">
        <f t="shared" si="4"/>
        <v>SATISFECHO</v>
      </c>
      <c r="W133" s="55">
        <f t="shared" si="5"/>
        <v>0.49504950495049505</v>
      </c>
      <c r="X133" s="125" t="s">
        <v>165</v>
      </c>
      <c r="Y133" s="55"/>
    </row>
    <row r="134" spans="1:25" x14ac:dyDescent="0.25">
      <c r="A134" s="126">
        <v>129</v>
      </c>
      <c r="B134" s="125" t="s">
        <v>166</v>
      </c>
      <c r="C134" s="125" t="s">
        <v>26</v>
      </c>
      <c r="D134" s="125" t="s">
        <v>16</v>
      </c>
      <c r="E134" s="125" t="s">
        <v>13</v>
      </c>
      <c r="F134" s="125" t="s">
        <v>4</v>
      </c>
      <c r="G134" s="125" t="s">
        <v>21</v>
      </c>
      <c r="H134" s="125" t="s">
        <v>98</v>
      </c>
      <c r="I134" s="125" t="s">
        <v>99</v>
      </c>
      <c r="J134" s="125" t="s">
        <v>133</v>
      </c>
      <c r="K134" s="125" t="s">
        <v>19</v>
      </c>
      <c r="L134" s="125">
        <v>1</v>
      </c>
      <c r="M134" s="125">
        <v>2</v>
      </c>
      <c r="N134" s="125">
        <v>1</v>
      </c>
      <c r="O134" s="125">
        <v>1</v>
      </c>
      <c r="P134" s="125">
        <v>1</v>
      </c>
      <c r="Q134" s="125">
        <v>1</v>
      </c>
      <c r="R134" s="125" t="s">
        <v>19</v>
      </c>
      <c r="S134" s="125" t="s">
        <v>139</v>
      </c>
      <c r="T134" s="125" t="s">
        <v>137</v>
      </c>
      <c r="U134" s="19">
        <f t="shared" ref="U134:U197" si="6">SUM(L134:Q134)</f>
        <v>7</v>
      </c>
      <c r="V134" s="22" t="str">
        <f t="shared" si="4"/>
        <v>SATISFECHO</v>
      </c>
      <c r="W134" s="55">
        <f t="shared" si="5"/>
        <v>0.49504950495049505</v>
      </c>
      <c r="X134" s="125" t="s">
        <v>165</v>
      </c>
      <c r="Y134" s="55"/>
    </row>
    <row r="135" spans="1:25" x14ac:dyDescent="0.25">
      <c r="A135" s="126">
        <v>130</v>
      </c>
      <c r="B135" s="125" t="s">
        <v>166</v>
      </c>
      <c r="C135" s="125" t="s">
        <v>26</v>
      </c>
      <c r="D135" s="125" t="s">
        <v>12</v>
      </c>
      <c r="E135" s="125" t="s">
        <v>17</v>
      </c>
      <c r="F135" s="125" t="s">
        <v>4</v>
      </c>
      <c r="G135" s="125" t="s">
        <v>167</v>
      </c>
      <c r="H135" s="125" t="s">
        <v>101</v>
      </c>
      <c r="I135" s="125" t="s">
        <v>161</v>
      </c>
      <c r="J135" s="125" t="s">
        <v>100</v>
      </c>
      <c r="K135" s="125" t="s">
        <v>19</v>
      </c>
      <c r="L135" s="125">
        <v>1</v>
      </c>
      <c r="M135" s="125">
        <v>1</v>
      </c>
      <c r="N135" s="125">
        <v>1</v>
      </c>
      <c r="O135" s="125">
        <v>1</v>
      </c>
      <c r="P135" s="125">
        <v>1</v>
      </c>
      <c r="Q135" s="125">
        <v>2</v>
      </c>
      <c r="R135" s="125" t="s">
        <v>19</v>
      </c>
      <c r="S135" s="125" t="s">
        <v>139</v>
      </c>
      <c r="T135" s="125" t="s">
        <v>137</v>
      </c>
      <c r="U135" s="19">
        <f t="shared" si="6"/>
        <v>7</v>
      </c>
      <c r="V135" s="22" t="str">
        <f t="shared" ref="V135:V198" si="7">IF(U135&lt;=10,"SATISFECHO",IF(U135&gt;=11,"INSATISFECHO"))</f>
        <v>SATISFECHO</v>
      </c>
      <c r="W135" s="55">
        <f t="shared" ref="W135:W198" si="8">(1*100)/202</f>
        <v>0.49504950495049505</v>
      </c>
      <c r="X135" s="125" t="s">
        <v>165</v>
      </c>
      <c r="Y135" s="55"/>
    </row>
    <row r="136" spans="1:25" x14ac:dyDescent="0.25">
      <c r="A136" s="126">
        <v>131</v>
      </c>
      <c r="B136" s="125" t="s">
        <v>60</v>
      </c>
      <c r="C136" s="125" t="s">
        <v>11</v>
      </c>
      <c r="D136" s="125" t="s">
        <v>12</v>
      </c>
      <c r="E136" s="125" t="s">
        <v>13</v>
      </c>
      <c r="F136" s="125" t="s">
        <v>4</v>
      </c>
      <c r="G136" s="125" t="s">
        <v>24</v>
      </c>
      <c r="H136" s="125" t="s">
        <v>98</v>
      </c>
      <c r="I136" s="125" t="s">
        <v>99</v>
      </c>
      <c r="J136" s="125" t="s">
        <v>102</v>
      </c>
      <c r="K136" s="125" t="s">
        <v>19</v>
      </c>
      <c r="L136" s="125">
        <v>1</v>
      </c>
      <c r="M136" s="125">
        <v>1</v>
      </c>
      <c r="N136" s="125">
        <v>1</v>
      </c>
      <c r="O136" s="125">
        <v>1</v>
      </c>
      <c r="P136" s="125">
        <v>1</v>
      </c>
      <c r="Q136" s="125">
        <v>3</v>
      </c>
      <c r="R136" s="125" t="s">
        <v>19</v>
      </c>
      <c r="S136" s="125" t="s">
        <v>138</v>
      </c>
      <c r="T136" s="125" t="s">
        <v>137</v>
      </c>
      <c r="U136" s="19">
        <f t="shared" si="6"/>
        <v>8</v>
      </c>
      <c r="V136" s="22" t="str">
        <f t="shared" si="7"/>
        <v>SATISFECHO</v>
      </c>
      <c r="W136" s="55">
        <f t="shared" si="8"/>
        <v>0.49504950495049505</v>
      </c>
      <c r="X136" s="125" t="s">
        <v>165</v>
      </c>
      <c r="Y136" s="55"/>
    </row>
    <row r="137" spans="1:25" x14ac:dyDescent="0.25">
      <c r="A137" s="126">
        <v>132</v>
      </c>
      <c r="B137" s="125" t="s">
        <v>166</v>
      </c>
      <c r="C137" s="125" t="s">
        <v>26</v>
      </c>
      <c r="D137" s="125" t="s">
        <v>16</v>
      </c>
      <c r="E137" s="125" t="s">
        <v>13</v>
      </c>
      <c r="F137" s="125" t="s">
        <v>4</v>
      </c>
      <c r="G137" s="125" t="s">
        <v>35</v>
      </c>
      <c r="H137" s="125" t="s">
        <v>98</v>
      </c>
      <c r="I137" s="125" t="s">
        <v>99</v>
      </c>
      <c r="J137" s="125" t="s">
        <v>102</v>
      </c>
      <c r="K137" s="125" t="s">
        <v>19</v>
      </c>
      <c r="L137" s="125">
        <v>1</v>
      </c>
      <c r="M137" s="125">
        <v>1</v>
      </c>
      <c r="N137" s="125">
        <v>1</v>
      </c>
      <c r="O137" s="125">
        <v>1</v>
      </c>
      <c r="P137" s="125">
        <v>1</v>
      </c>
      <c r="Q137" s="125">
        <v>1</v>
      </c>
      <c r="R137" s="125" t="s">
        <v>19</v>
      </c>
      <c r="S137" s="125" t="s">
        <v>138</v>
      </c>
      <c r="T137" s="125" t="s">
        <v>137</v>
      </c>
      <c r="U137" s="19">
        <f t="shared" si="6"/>
        <v>6</v>
      </c>
      <c r="V137" s="22" t="str">
        <f t="shared" si="7"/>
        <v>SATISFECHO</v>
      </c>
      <c r="W137" s="55">
        <f t="shared" si="8"/>
        <v>0.49504950495049505</v>
      </c>
      <c r="X137" s="125" t="s">
        <v>165</v>
      </c>
      <c r="Y137" s="55"/>
    </row>
    <row r="138" spans="1:25" x14ac:dyDescent="0.25">
      <c r="A138" s="126">
        <v>133</v>
      </c>
      <c r="B138" s="125" t="s">
        <v>10</v>
      </c>
      <c r="C138" s="125" t="s">
        <v>11</v>
      </c>
      <c r="D138" s="125" t="s">
        <v>12</v>
      </c>
      <c r="E138" s="125" t="s">
        <v>17</v>
      </c>
      <c r="F138" s="125" t="s">
        <v>4</v>
      </c>
      <c r="G138" s="125" t="s">
        <v>21</v>
      </c>
      <c r="H138" s="125" t="s">
        <v>98</v>
      </c>
      <c r="I138" s="125" t="s">
        <v>99</v>
      </c>
      <c r="J138" s="125" t="s">
        <v>102</v>
      </c>
      <c r="K138" s="125" t="s">
        <v>14</v>
      </c>
      <c r="L138" s="125">
        <v>1</v>
      </c>
      <c r="M138" s="125">
        <v>1</v>
      </c>
      <c r="N138" s="125">
        <v>1</v>
      </c>
      <c r="O138" s="125">
        <v>1</v>
      </c>
      <c r="P138" s="125">
        <v>1</v>
      </c>
      <c r="Q138" s="125">
        <v>2</v>
      </c>
      <c r="R138" s="125" t="s">
        <v>19</v>
      </c>
      <c r="S138" s="125" t="s">
        <v>139</v>
      </c>
      <c r="T138" s="125" t="s">
        <v>137</v>
      </c>
      <c r="U138" s="19">
        <f t="shared" si="6"/>
        <v>7</v>
      </c>
      <c r="V138" s="22" t="str">
        <f t="shared" si="7"/>
        <v>SATISFECHO</v>
      </c>
      <c r="W138" s="55">
        <f t="shared" si="8"/>
        <v>0.49504950495049505</v>
      </c>
      <c r="X138" s="125" t="s">
        <v>165</v>
      </c>
      <c r="Y138" s="55"/>
    </row>
    <row r="139" spans="1:25" x14ac:dyDescent="0.25">
      <c r="A139" s="126">
        <v>134</v>
      </c>
      <c r="B139" s="125" t="s">
        <v>10</v>
      </c>
      <c r="C139" s="125" t="s">
        <v>11</v>
      </c>
      <c r="D139" s="125" t="s">
        <v>12</v>
      </c>
      <c r="E139" s="125" t="s">
        <v>17</v>
      </c>
      <c r="F139" s="125" t="s">
        <v>4</v>
      </c>
      <c r="G139" s="125" t="s">
        <v>21</v>
      </c>
      <c r="H139" s="125" t="s">
        <v>98</v>
      </c>
      <c r="I139" s="125" t="s">
        <v>99</v>
      </c>
      <c r="J139" s="125" t="s">
        <v>102</v>
      </c>
      <c r="K139" s="125" t="s">
        <v>14</v>
      </c>
      <c r="L139" s="125">
        <v>1</v>
      </c>
      <c r="M139" s="125">
        <v>1</v>
      </c>
      <c r="N139" s="125">
        <v>1</v>
      </c>
      <c r="O139" s="125">
        <v>1</v>
      </c>
      <c r="P139" s="125">
        <v>1</v>
      </c>
      <c r="Q139" s="125">
        <v>2</v>
      </c>
      <c r="R139" s="125" t="s">
        <v>19</v>
      </c>
      <c r="S139" s="125" t="s">
        <v>139</v>
      </c>
      <c r="T139" s="125" t="s">
        <v>137</v>
      </c>
      <c r="U139" s="19">
        <f t="shared" si="6"/>
        <v>7</v>
      </c>
      <c r="V139" s="22" t="str">
        <f t="shared" si="7"/>
        <v>SATISFECHO</v>
      </c>
      <c r="W139" s="55">
        <f t="shared" si="8"/>
        <v>0.49504950495049505</v>
      </c>
      <c r="X139" s="125" t="s">
        <v>165</v>
      </c>
      <c r="Y139" s="55"/>
    </row>
    <row r="140" spans="1:25" x14ac:dyDescent="0.25">
      <c r="A140" s="126">
        <v>135</v>
      </c>
      <c r="B140" s="125" t="s">
        <v>22</v>
      </c>
      <c r="C140" s="125" t="s">
        <v>22</v>
      </c>
      <c r="D140" s="125" t="s">
        <v>33</v>
      </c>
      <c r="E140" s="125" t="s">
        <v>13</v>
      </c>
      <c r="F140" s="125" t="s">
        <v>4</v>
      </c>
      <c r="G140" s="125" t="s">
        <v>18</v>
      </c>
      <c r="H140" s="125" t="s">
        <v>98</v>
      </c>
      <c r="I140" s="125" t="s">
        <v>99</v>
      </c>
      <c r="J140" s="125" t="s">
        <v>102</v>
      </c>
      <c r="K140" s="125" t="s">
        <v>19</v>
      </c>
      <c r="L140" s="125">
        <v>1</v>
      </c>
      <c r="M140" s="125">
        <v>1</v>
      </c>
      <c r="N140" s="125">
        <v>1</v>
      </c>
      <c r="O140" s="125">
        <v>1</v>
      </c>
      <c r="P140" s="125">
        <v>1</v>
      </c>
      <c r="Q140" s="125">
        <v>3</v>
      </c>
      <c r="R140" s="125" t="s">
        <v>15</v>
      </c>
      <c r="S140" s="125" t="s">
        <v>139</v>
      </c>
      <c r="T140" s="125" t="s">
        <v>137</v>
      </c>
      <c r="U140" s="19">
        <f t="shared" si="6"/>
        <v>8</v>
      </c>
      <c r="V140" s="22" t="str">
        <f t="shared" si="7"/>
        <v>SATISFECHO</v>
      </c>
      <c r="W140" s="55">
        <f t="shared" si="8"/>
        <v>0.49504950495049505</v>
      </c>
      <c r="X140" s="125" t="s">
        <v>165</v>
      </c>
      <c r="Y140" s="55"/>
    </row>
    <row r="141" spans="1:25" x14ac:dyDescent="0.25">
      <c r="A141" s="126">
        <v>136</v>
      </c>
      <c r="B141" s="125" t="s">
        <v>59</v>
      </c>
      <c r="C141" s="125" t="s">
        <v>63</v>
      </c>
      <c r="D141" s="125" t="s">
        <v>29</v>
      </c>
      <c r="E141" s="125" t="s">
        <v>17</v>
      </c>
      <c r="F141" s="125" t="s">
        <v>4</v>
      </c>
      <c r="G141" s="125" t="s">
        <v>24</v>
      </c>
      <c r="H141" s="125" t="s">
        <v>98</v>
      </c>
      <c r="I141" s="125" t="s">
        <v>99</v>
      </c>
      <c r="J141" s="125" t="s">
        <v>102</v>
      </c>
      <c r="K141" s="125" t="s">
        <v>19</v>
      </c>
      <c r="L141" s="125">
        <v>1</v>
      </c>
      <c r="M141" s="125">
        <v>1</v>
      </c>
      <c r="N141" s="125">
        <v>1</v>
      </c>
      <c r="O141" s="125">
        <v>1</v>
      </c>
      <c r="P141" s="125">
        <v>3</v>
      </c>
      <c r="Q141" s="125">
        <v>1</v>
      </c>
      <c r="R141" s="125" t="s">
        <v>19</v>
      </c>
      <c r="S141" s="125" t="s">
        <v>138</v>
      </c>
      <c r="T141" s="125" t="s">
        <v>137</v>
      </c>
      <c r="U141" s="19">
        <f t="shared" si="6"/>
        <v>8</v>
      </c>
      <c r="V141" s="22" t="str">
        <f t="shared" si="7"/>
        <v>SATISFECHO</v>
      </c>
      <c r="W141" s="55">
        <f t="shared" si="8"/>
        <v>0.49504950495049505</v>
      </c>
      <c r="X141" s="125" t="s">
        <v>181</v>
      </c>
      <c r="Y141" s="55"/>
    </row>
    <row r="142" spans="1:25" x14ac:dyDescent="0.25">
      <c r="A142" s="126">
        <v>137</v>
      </c>
      <c r="B142" s="125" t="s">
        <v>166</v>
      </c>
      <c r="C142" s="125" t="s">
        <v>11</v>
      </c>
      <c r="D142" s="125" t="s">
        <v>12</v>
      </c>
      <c r="E142" s="125" t="s">
        <v>13</v>
      </c>
      <c r="F142" s="125" t="s">
        <v>4</v>
      </c>
      <c r="G142" s="125" t="s">
        <v>35</v>
      </c>
      <c r="H142" s="125" t="s">
        <v>98</v>
      </c>
      <c r="I142" s="125" t="s">
        <v>99</v>
      </c>
      <c r="J142" s="125" t="s">
        <v>102</v>
      </c>
      <c r="K142" s="125" t="s">
        <v>14</v>
      </c>
      <c r="L142" s="125">
        <v>1</v>
      </c>
      <c r="M142" s="125">
        <v>2</v>
      </c>
      <c r="N142" s="125">
        <v>1</v>
      </c>
      <c r="O142" s="125">
        <v>1</v>
      </c>
      <c r="P142" s="125">
        <v>1</v>
      </c>
      <c r="Q142" s="125">
        <v>1</v>
      </c>
      <c r="R142" s="125" t="s">
        <v>19</v>
      </c>
      <c r="S142" s="125" t="s">
        <v>139</v>
      </c>
      <c r="T142" s="125" t="s">
        <v>137</v>
      </c>
      <c r="U142" s="19">
        <f t="shared" si="6"/>
        <v>7</v>
      </c>
      <c r="V142" s="22" t="str">
        <f t="shared" si="7"/>
        <v>SATISFECHO</v>
      </c>
      <c r="W142" s="55">
        <f t="shared" si="8"/>
        <v>0.49504950495049505</v>
      </c>
      <c r="X142" s="125" t="s">
        <v>165</v>
      </c>
      <c r="Y142" s="55"/>
    </row>
    <row r="143" spans="1:25" x14ac:dyDescent="0.25">
      <c r="A143" s="126">
        <v>138</v>
      </c>
      <c r="B143" s="125" t="s">
        <v>20</v>
      </c>
      <c r="C143" s="125" t="s">
        <v>11</v>
      </c>
      <c r="D143" s="125" t="s">
        <v>25</v>
      </c>
      <c r="E143" s="125" t="s">
        <v>13</v>
      </c>
      <c r="F143" s="125" t="s">
        <v>4</v>
      </c>
      <c r="G143" s="125" t="s">
        <v>18</v>
      </c>
      <c r="H143" s="125" t="s">
        <v>98</v>
      </c>
      <c r="I143" s="125" t="s">
        <v>99</v>
      </c>
      <c r="J143" s="125" t="s">
        <v>102</v>
      </c>
      <c r="K143" s="125" t="s">
        <v>19</v>
      </c>
      <c r="L143" s="125">
        <v>1</v>
      </c>
      <c r="M143" s="125">
        <v>1</v>
      </c>
      <c r="N143" s="125">
        <v>1</v>
      </c>
      <c r="O143" s="125">
        <v>1</v>
      </c>
      <c r="P143" s="125">
        <v>1</v>
      </c>
      <c r="Q143" s="125">
        <v>1</v>
      </c>
      <c r="R143" s="125" t="s">
        <v>19</v>
      </c>
      <c r="S143" s="125" t="s">
        <v>139</v>
      </c>
      <c r="T143" s="125" t="s">
        <v>137</v>
      </c>
      <c r="U143" s="19">
        <f t="shared" si="6"/>
        <v>6</v>
      </c>
      <c r="V143" s="22" t="str">
        <f t="shared" si="7"/>
        <v>SATISFECHO</v>
      </c>
      <c r="W143" s="55">
        <f t="shared" si="8"/>
        <v>0.49504950495049505</v>
      </c>
      <c r="X143" s="125" t="s">
        <v>182</v>
      </c>
      <c r="Y143" s="55"/>
    </row>
    <row r="144" spans="1:25" x14ac:dyDescent="0.25">
      <c r="A144" s="126">
        <v>139</v>
      </c>
      <c r="B144" s="125" t="s">
        <v>20</v>
      </c>
      <c r="C144" s="125" t="s">
        <v>11</v>
      </c>
      <c r="D144" s="125" t="s">
        <v>25</v>
      </c>
      <c r="E144" s="125" t="s">
        <v>17</v>
      </c>
      <c r="F144" s="125" t="s">
        <v>4</v>
      </c>
      <c r="G144" s="125" t="s">
        <v>27</v>
      </c>
      <c r="H144" s="125" t="s">
        <v>98</v>
      </c>
      <c r="I144" s="125" t="s">
        <v>99</v>
      </c>
      <c r="J144" s="125" t="s">
        <v>102</v>
      </c>
      <c r="K144" s="125" t="s">
        <v>19</v>
      </c>
      <c r="L144" s="125">
        <v>1</v>
      </c>
      <c r="M144" s="125">
        <v>1</v>
      </c>
      <c r="N144" s="125">
        <v>1</v>
      </c>
      <c r="O144" s="125">
        <v>1</v>
      </c>
      <c r="P144" s="125">
        <v>1</v>
      </c>
      <c r="Q144" s="125">
        <v>1</v>
      </c>
      <c r="R144" s="125" t="s">
        <v>19</v>
      </c>
      <c r="S144" s="125" t="s">
        <v>139</v>
      </c>
      <c r="T144" s="125" t="s">
        <v>137</v>
      </c>
      <c r="U144" s="19">
        <f t="shared" si="6"/>
        <v>6</v>
      </c>
      <c r="V144" s="22" t="str">
        <f t="shared" si="7"/>
        <v>SATISFECHO</v>
      </c>
      <c r="W144" s="55">
        <f t="shared" si="8"/>
        <v>0.49504950495049505</v>
      </c>
      <c r="X144" s="125" t="s">
        <v>165</v>
      </c>
      <c r="Y144" s="55"/>
    </row>
    <row r="145" spans="1:25" x14ac:dyDescent="0.25">
      <c r="A145" s="126">
        <v>140</v>
      </c>
      <c r="B145" s="125" t="s">
        <v>166</v>
      </c>
      <c r="C145" s="125" t="s">
        <v>11</v>
      </c>
      <c r="D145" s="125" t="s">
        <v>12</v>
      </c>
      <c r="E145" s="125" t="s">
        <v>17</v>
      </c>
      <c r="F145" s="125" t="s">
        <v>4</v>
      </c>
      <c r="G145" s="125" t="s">
        <v>21</v>
      </c>
      <c r="H145" s="125" t="s">
        <v>98</v>
      </c>
      <c r="I145" s="125" t="s">
        <v>99</v>
      </c>
      <c r="J145" s="125" t="s">
        <v>102</v>
      </c>
      <c r="K145" s="125" t="s">
        <v>19</v>
      </c>
      <c r="L145" s="125">
        <v>1</v>
      </c>
      <c r="M145" s="125">
        <v>1</v>
      </c>
      <c r="N145" s="125">
        <v>1</v>
      </c>
      <c r="O145" s="125">
        <v>1</v>
      </c>
      <c r="P145" s="125">
        <v>1</v>
      </c>
      <c r="Q145" s="125">
        <v>1</v>
      </c>
      <c r="R145" s="125" t="s">
        <v>19</v>
      </c>
      <c r="S145" s="125" t="s">
        <v>139</v>
      </c>
      <c r="T145" s="125" t="s">
        <v>137</v>
      </c>
      <c r="U145" s="19">
        <f t="shared" si="6"/>
        <v>6</v>
      </c>
      <c r="V145" s="22" t="str">
        <f t="shared" si="7"/>
        <v>SATISFECHO</v>
      </c>
      <c r="W145" s="55">
        <f t="shared" si="8"/>
        <v>0.49504950495049505</v>
      </c>
      <c r="X145" s="125" t="s">
        <v>165</v>
      </c>
      <c r="Y145" s="55"/>
    </row>
    <row r="146" spans="1:25" x14ac:dyDescent="0.25">
      <c r="A146" s="126">
        <v>141</v>
      </c>
      <c r="B146" s="125" t="s">
        <v>166</v>
      </c>
      <c r="C146" s="125" t="s">
        <v>26</v>
      </c>
      <c r="D146" s="125" t="s">
        <v>12</v>
      </c>
      <c r="E146" s="125" t="s">
        <v>17</v>
      </c>
      <c r="F146" s="125" t="s">
        <v>4</v>
      </c>
      <c r="G146" s="125" t="s">
        <v>21</v>
      </c>
      <c r="H146" s="125" t="s">
        <v>98</v>
      </c>
      <c r="I146" s="125" t="s">
        <v>99</v>
      </c>
      <c r="J146" s="125" t="s">
        <v>102</v>
      </c>
      <c r="K146" s="125" t="s">
        <v>19</v>
      </c>
      <c r="L146" s="125">
        <v>1</v>
      </c>
      <c r="M146" s="125">
        <v>1</v>
      </c>
      <c r="N146" s="125">
        <v>1</v>
      </c>
      <c r="O146" s="125">
        <v>1</v>
      </c>
      <c r="P146" s="125">
        <v>1</v>
      </c>
      <c r="Q146" s="125">
        <v>1</v>
      </c>
      <c r="R146" s="125" t="s">
        <v>19</v>
      </c>
      <c r="S146" s="125" t="s">
        <v>139</v>
      </c>
      <c r="T146" s="125" t="s">
        <v>137</v>
      </c>
      <c r="U146" s="19">
        <f t="shared" si="6"/>
        <v>6</v>
      </c>
      <c r="V146" s="22" t="str">
        <f t="shared" si="7"/>
        <v>SATISFECHO</v>
      </c>
      <c r="W146" s="55">
        <f t="shared" si="8"/>
        <v>0.49504950495049505</v>
      </c>
      <c r="X146" s="125" t="s">
        <v>165</v>
      </c>
      <c r="Y146" s="55"/>
    </row>
    <row r="147" spans="1:25" x14ac:dyDescent="0.25">
      <c r="A147" s="126">
        <v>142</v>
      </c>
      <c r="B147" s="125" t="s">
        <v>166</v>
      </c>
      <c r="C147" s="125" t="s">
        <v>26</v>
      </c>
      <c r="D147" s="125" t="s">
        <v>25</v>
      </c>
      <c r="E147" s="125" t="s">
        <v>17</v>
      </c>
      <c r="F147" s="125" t="s">
        <v>4</v>
      </c>
      <c r="G147" s="125" t="s">
        <v>21</v>
      </c>
      <c r="H147" s="125" t="s">
        <v>98</v>
      </c>
      <c r="I147" s="125" t="s">
        <v>99</v>
      </c>
      <c r="J147" s="125" t="s">
        <v>102</v>
      </c>
      <c r="K147" s="125" t="s">
        <v>14</v>
      </c>
      <c r="L147" s="125">
        <v>1</v>
      </c>
      <c r="M147" s="125">
        <v>1</v>
      </c>
      <c r="N147" s="125">
        <v>1</v>
      </c>
      <c r="O147" s="125">
        <v>1</v>
      </c>
      <c r="P147" s="125">
        <v>3</v>
      </c>
      <c r="Q147" s="125">
        <v>2</v>
      </c>
      <c r="R147" s="125" t="s">
        <v>19</v>
      </c>
      <c r="S147" s="125" t="s">
        <v>139</v>
      </c>
      <c r="T147" s="125" t="s">
        <v>137</v>
      </c>
      <c r="U147" s="19">
        <f t="shared" si="6"/>
        <v>9</v>
      </c>
      <c r="V147" s="22" t="str">
        <f t="shared" si="7"/>
        <v>SATISFECHO</v>
      </c>
      <c r="W147" s="55">
        <f t="shared" si="8"/>
        <v>0.49504950495049505</v>
      </c>
      <c r="X147" s="125" t="s">
        <v>165</v>
      </c>
      <c r="Y147" s="55"/>
    </row>
    <row r="148" spans="1:25" x14ac:dyDescent="0.25">
      <c r="A148" s="126">
        <v>143</v>
      </c>
      <c r="B148" s="125" t="s">
        <v>10</v>
      </c>
      <c r="C148" s="125" t="s">
        <v>11</v>
      </c>
      <c r="D148" s="125" t="s">
        <v>16</v>
      </c>
      <c r="E148" s="125" t="s">
        <v>13</v>
      </c>
      <c r="F148" s="125" t="s">
        <v>4</v>
      </c>
      <c r="G148" s="125" t="s">
        <v>18</v>
      </c>
      <c r="H148" s="125" t="s">
        <v>98</v>
      </c>
      <c r="I148" s="125" t="s">
        <v>99</v>
      </c>
      <c r="J148" s="125" t="s">
        <v>133</v>
      </c>
      <c r="K148" s="125" t="s">
        <v>14</v>
      </c>
      <c r="L148" s="125">
        <v>1</v>
      </c>
      <c r="M148" s="125">
        <v>1</v>
      </c>
      <c r="N148" s="125">
        <v>1</v>
      </c>
      <c r="O148" s="125">
        <v>1</v>
      </c>
      <c r="P148" s="125">
        <v>1</v>
      </c>
      <c r="Q148" s="125">
        <v>1</v>
      </c>
      <c r="R148" s="125" t="s">
        <v>19</v>
      </c>
      <c r="S148" s="125" t="s">
        <v>136</v>
      </c>
      <c r="T148" s="125" t="s">
        <v>137</v>
      </c>
      <c r="U148" s="19">
        <f t="shared" si="6"/>
        <v>6</v>
      </c>
      <c r="V148" s="22" t="str">
        <f t="shared" si="7"/>
        <v>SATISFECHO</v>
      </c>
      <c r="W148" s="55">
        <f t="shared" si="8"/>
        <v>0.49504950495049505</v>
      </c>
      <c r="X148" s="125" t="s">
        <v>165</v>
      </c>
      <c r="Y148" s="55"/>
    </row>
    <row r="149" spans="1:25" x14ac:dyDescent="0.25">
      <c r="A149" s="126">
        <v>144</v>
      </c>
      <c r="B149" s="125" t="s">
        <v>169</v>
      </c>
      <c r="C149" s="125" t="s">
        <v>22</v>
      </c>
      <c r="D149" s="125" t="s">
        <v>12</v>
      </c>
      <c r="E149" s="125" t="s">
        <v>17</v>
      </c>
      <c r="F149" s="125" t="s">
        <v>4</v>
      </c>
      <c r="G149" s="125" t="s">
        <v>18</v>
      </c>
      <c r="H149" s="125" t="s">
        <v>98</v>
      </c>
      <c r="I149" s="125" t="s">
        <v>99</v>
      </c>
      <c r="J149" s="125" t="s">
        <v>102</v>
      </c>
      <c r="K149" s="125" t="s">
        <v>19</v>
      </c>
      <c r="L149" s="125">
        <v>1</v>
      </c>
      <c r="M149" s="125">
        <v>2</v>
      </c>
      <c r="N149" s="125">
        <v>1</v>
      </c>
      <c r="O149" s="125">
        <v>1</v>
      </c>
      <c r="P149" s="125">
        <v>1</v>
      </c>
      <c r="Q149" s="125">
        <v>2</v>
      </c>
      <c r="R149" s="125" t="s">
        <v>19</v>
      </c>
      <c r="S149" s="125" t="s">
        <v>139</v>
      </c>
      <c r="T149" s="125" t="s">
        <v>137</v>
      </c>
      <c r="U149" s="19">
        <f t="shared" si="6"/>
        <v>8</v>
      </c>
      <c r="V149" s="22" t="str">
        <f t="shared" si="7"/>
        <v>SATISFECHO</v>
      </c>
      <c r="W149" s="55">
        <f t="shared" si="8"/>
        <v>0.49504950495049505</v>
      </c>
      <c r="X149" s="125" t="s">
        <v>165</v>
      </c>
      <c r="Y149" s="55"/>
    </row>
    <row r="150" spans="1:25" x14ac:dyDescent="0.25">
      <c r="A150" s="126">
        <v>145</v>
      </c>
      <c r="B150" s="125" t="s">
        <v>166</v>
      </c>
      <c r="C150" s="125" t="s">
        <v>26</v>
      </c>
      <c r="D150" s="125" t="s">
        <v>12</v>
      </c>
      <c r="E150" s="125" t="s">
        <v>17</v>
      </c>
      <c r="F150" s="125" t="s">
        <v>4</v>
      </c>
      <c r="G150" s="125" t="s">
        <v>18</v>
      </c>
      <c r="H150" s="125" t="s">
        <v>98</v>
      </c>
      <c r="I150" s="125" t="s">
        <v>99</v>
      </c>
      <c r="J150" s="125" t="s">
        <v>102</v>
      </c>
      <c r="K150" s="125" t="s">
        <v>19</v>
      </c>
      <c r="L150" s="125">
        <v>1</v>
      </c>
      <c r="M150" s="125">
        <v>2</v>
      </c>
      <c r="N150" s="125">
        <v>1</v>
      </c>
      <c r="O150" s="125">
        <v>1</v>
      </c>
      <c r="P150" s="125">
        <v>1</v>
      </c>
      <c r="Q150" s="125">
        <v>2</v>
      </c>
      <c r="R150" s="125" t="s">
        <v>19</v>
      </c>
      <c r="S150" s="125" t="s">
        <v>138</v>
      </c>
      <c r="T150" s="125" t="s">
        <v>142</v>
      </c>
      <c r="U150" s="19">
        <f t="shared" si="6"/>
        <v>8</v>
      </c>
      <c r="V150" s="22" t="str">
        <f t="shared" si="7"/>
        <v>SATISFECHO</v>
      </c>
      <c r="W150" s="55">
        <f t="shared" si="8"/>
        <v>0.49504950495049505</v>
      </c>
      <c r="X150" s="125" t="s">
        <v>165</v>
      </c>
      <c r="Y150" s="55"/>
    </row>
    <row r="151" spans="1:25" x14ac:dyDescent="0.25">
      <c r="A151" s="126">
        <v>146</v>
      </c>
      <c r="B151" s="125" t="s">
        <v>20</v>
      </c>
      <c r="C151" s="125" t="s">
        <v>11</v>
      </c>
      <c r="D151" s="125" t="s">
        <v>29</v>
      </c>
      <c r="E151" s="125" t="s">
        <v>13</v>
      </c>
      <c r="F151" s="125" t="s">
        <v>4</v>
      </c>
      <c r="G151" s="125" t="s">
        <v>21</v>
      </c>
      <c r="H151" s="125" t="s">
        <v>98</v>
      </c>
      <c r="I151" s="125" t="s">
        <v>99</v>
      </c>
      <c r="J151" s="125" t="s">
        <v>102</v>
      </c>
      <c r="K151" s="125" t="s">
        <v>19</v>
      </c>
      <c r="L151" s="125">
        <v>1</v>
      </c>
      <c r="M151" s="125">
        <v>1</v>
      </c>
      <c r="N151" s="125">
        <v>1</v>
      </c>
      <c r="O151" s="125">
        <v>1</v>
      </c>
      <c r="P151" s="125">
        <v>1</v>
      </c>
      <c r="Q151" s="125">
        <v>1</v>
      </c>
      <c r="R151" s="125" t="s">
        <v>19</v>
      </c>
      <c r="S151" s="125" t="s">
        <v>139</v>
      </c>
      <c r="T151" s="125" t="s">
        <v>137</v>
      </c>
      <c r="U151" s="19">
        <f t="shared" si="6"/>
        <v>6</v>
      </c>
      <c r="V151" s="22" t="str">
        <f t="shared" si="7"/>
        <v>SATISFECHO</v>
      </c>
      <c r="W151" s="55">
        <f t="shared" si="8"/>
        <v>0.49504950495049505</v>
      </c>
      <c r="X151" s="125" t="s">
        <v>165</v>
      </c>
      <c r="Y151" s="55"/>
    </row>
    <row r="152" spans="1:25" x14ac:dyDescent="0.25">
      <c r="A152" s="126">
        <v>147</v>
      </c>
      <c r="B152" s="125" t="s">
        <v>10</v>
      </c>
      <c r="C152" s="125" t="s">
        <v>11</v>
      </c>
      <c r="D152" s="125" t="s">
        <v>16</v>
      </c>
      <c r="E152" s="125" t="s">
        <v>13</v>
      </c>
      <c r="F152" s="125" t="s">
        <v>4</v>
      </c>
      <c r="G152" s="125" t="s">
        <v>21</v>
      </c>
      <c r="H152" s="125" t="s">
        <v>98</v>
      </c>
      <c r="I152" s="125" t="s">
        <v>99</v>
      </c>
      <c r="J152" s="125" t="s">
        <v>133</v>
      </c>
      <c r="K152" s="125" t="s">
        <v>19</v>
      </c>
      <c r="L152" s="125">
        <v>1</v>
      </c>
      <c r="M152" s="125">
        <v>1</v>
      </c>
      <c r="N152" s="125">
        <v>1</v>
      </c>
      <c r="O152" s="125">
        <v>1</v>
      </c>
      <c r="P152" s="125">
        <v>3</v>
      </c>
      <c r="Q152" s="125">
        <v>2</v>
      </c>
      <c r="R152" s="125" t="s">
        <v>19</v>
      </c>
      <c r="S152" s="125" t="s">
        <v>139</v>
      </c>
      <c r="T152" s="125" t="s">
        <v>140</v>
      </c>
      <c r="U152" s="19">
        <f t="shared" si="6"/>
        <v>9</v>
      </c>
      <c r="V152" s="22" t="str">
        <f t="shared" si="7"/>
        <v>SATISFECHO</v>
      </c>
      <c r="W152" s="55">
        <f t="shared" si="8"/>
        <v>0.49504950495049505</v>
      </c>
      <c r="X152" s="125" t="s">
        <v>165</v>
      </c>
      <c r="Y152" s="55"/>
    </row>
    <row r="153" spans="1:25" x14ac:dyDescent="0.25">
      <c r="A153" s="126">
        <v>148</v>
      </c>
      <c r="B153" s="125" t="s">
        <v>166</v>
      </c>
      <c r="C153" s="125" t="s">
        <v>26</v>
      </c>
      <c r="D153" s="125" t="s">
        <v>12</v>
      </c>
      <c r="E153" s="125" t="s">
        <v>17</v>
      </c>
      <c r="F153" s="125" t="s">
        <v>4</v>
      </c>
      <c r="G153" s="125" t="s">
        <v>18</v>
      </c>
      <c r="H153" s="125" t="s">
        <v>98</v>
      </c>
      <c r="I153" s="125" t="s">
        <v>99</v>
      </c>
      <c r="J153" s="125" t="s">
        <v>102</v>
      </c>
      <c r="K153" s="125" t="s">
        <v>19</v>
      </c>
      <c r="L153" s="125">
        <v>1</v>
      </c>
      <c r="M153" s="125">
        <v>1</v>
      </c>
      <c r="N153" s="125">
        <v>1</v>
      </c>
      <c r="O153" s="125">
        <v>1</v>
      </c>
      <c r="P153" s="125">
        <v>1</v>
      </c>
      <c r="Q153" s="125">
        <v>1</v>
      </c>
      <c r="R153" s="125" t="s">
        <v>19</v>
      </c>
      <c r="S153" s="125" t="s">
        <v>139</v>
      </c>
      <c r="T153" s="125" t="s">
        <v>137</v>
      </c>
      <c r="U153" s="19">
        <f t="shared" si="6"/>
        <v>6</v>
      </c>
      <c r="V153" s="22" t="str">
        <f t="shared" si="7"/>
        <v>SATISFECHO</v>
      </c>
      <c r="W153" s="55">
        <f t="shared" si="8"/>
        <v>0.49504950495049505</v>
      </c>
      <c r="X153" s="125" t="s">
        <v>165</v>
      </c>
      <c r="Y153" s="55"/>
    </row>
    <row r="154" spans="1:25" x14ac:dyDescent="0.25">
      <c r="A154" s="126">
        <v>149</v>
      </c>
      <c r="B154" s="125" t="s">
        <v>166</v>
      </c>
      <c r="C154" s="125" t="s">
        <v>26</v>
      </c>
      <c r="D154" s="125" t="s">
        <v>12</v>
      </c>
      <c r="E154" s="125" t="s">
        <v>17</v>
      </c>
      <c r="F154" s="125" t="s">
        <v>4</v>
      </c>
      <c r="G154" s="125" t="s">
        <v>18</v>
      </c>
      <c r="H154" s="125" t="s">
        <v>98</v>
      </c>
      <c r="I154" s="125" t="s">
        <v>99</v>
      </c>
      <c r="J154" s="125" t="s">
        <v>133</v>
      </c>
      <c r="K154" s="125" t="s">
        <v>14</v>
      </c>
      <c r="L154" s="125">
        <v>1</v>
      </c>
      <c r="M154" s="125">
        <v>1</v>
      </c>
      <c r="N154" s="125">
        <v>1</v>
      </c>
      <c r="O154" s="125">
        <v>1</v>
      </c>
      <c r="P154" s="125">
        <v>1</v>
      </c>
      <c r="Q154" s="125">
        <v>1</v>
      </c>
      <c r="R154" s="125" t="s">
        <v>19</v>
      </c>
      <c r="S154" s="125" t="s">
        <v>139</v>
      </c>
      <c r="T154" s="125" t="s">
        <v>137</v>
      </c>
      <c r="U154" s="19">
        <f t="shared" si="6"/>
        <v>6</v>
      </c>
      <c r="V154" s="22" t="str">
        <f t="shared" si="7"/>
        <v>SATISFECHO</v>
      </c>
      <c r="W154" s="55">
        <f t="shared" si="8"/>
        <v>0.49504950495049505</v>
      </c>
      <c r="X154" s="125" t="s">
        <v>165</v>
      </c>
      <c r="Y154" s="55"/>
    </row>
    <row r="155" spans="1:25" x14ac:dyDescent="0.25">
      <c r="A155" s="126">
        <v>150</v>
      </c>
      <c r="B155" s="125" t="s">
        <v>166</v>
      </c>
      <c r="C155" s="125" t="s">
        <v>26</v>
      </c>
      <c r="D155" s="125" t="s">
        <v>12</v>
      </c>
      <c r="E155" s="125" t="s">
        <v>17</v>
      </c>
      <c r="F155" s="125" t="s">
        <v>4</v>
      </c>
      <c r="G155" s="125" t="s">
        <v>18</v>
      </c>
      <c r="H155" s="125" t="s">
        <v>98</v>
      </c>
      <c r="I155" s="125" t="s">
        <v>99</v>
      </c>
      <c r="J155" s="125" t="s">
        <v>102</v>
      </c>
      <c r="K155" s="125" t="s">
        <v>19</v>
      </c>
      <c r="L155" s="125">
        <v>1</v>
      </c>
      <c r="M155" s="125">
        <v>1</v>
      </c>
      <c r="N155" s="125">
        <v>1</v>
      </c>
      <c r="O155" s="125">
        <v>1</v>
      </c>
      <c r="P155" s="125">
        <v>1</v>
      </c>
      <c r="Q155" s="125">
        <v>1</v>
      </c>
      <c r="R155" s="125" t="s">
        <v>19</v>
      </c>
      <c r="S155" s="125" t="s">
        <v>139</v>
      </c>
      <c r="T155" s="125" t="s">
        <v>137</v>
      </c>
      <c r="U155" s="19">
        <f t="shared" si="6"/>
        <v>6</v>
      </c>
      <c r="V155" s="22" t="str">
        <f t="shared" si="7"/>
        <v>SATISFECHO</v>
      </c>
      <c r="W155" s="55">
        <f t="shared" si="8"/>
        <v>0.49504950495049505</v>
      </c>
      <c r="X155" s="125" t="s">
        <v>165</v>
      </c>
      <c r="Y155" s="55"/>
    </row>
    <row r="156" spans="1:25" x14ac:dyDescent="0.25">
      <c r="A156" s="126">
        <v>151</v>
      </c>
      <c r="B156" s="125" t="s">
        <v>166</v>
      </c>
      <c r="C156" s="125" t="s">
        <v>26</v>
      </c>
      <c r="D156" s="125" t="s">
        <v>12</v>
      </c>
      <c r="E156" s="125" t="s">
        <v>17</v>
      </c>
      <c r="F156" s="125" t="s">
        <v>4</v>
      </c>
      <c r="G156" s="125" t="s">
        <v>18</v>
      </c>
      <c r="H156" s="125" t="s">
        <v>98</v>
      </c>
      <c r="I156" s="125" t="s">
        <v>99</v>
      </c>
      <c r="J156" s="125" t="s">
        <v>133</v>
      </c>
      <c r="K156" s="125" t="s">
        <v>14</v>
      </c>
      <c r="L156" s="125">
        <v>1</v>
      </c>
      <c r="M156" s="125">
        <v>1</v>
      </c>
      <c r="N156" s="125">
        <v>1</v>
      </c>
      <c r="O156" s="125">
        <v>1</v>
      </c>
      <c r="P156" s="125">
        <v>1</v>
      </c>
      <c r="Q156" s="125">
        <v>1</v>
      </c>
      <c r="R156" s="125" t="s">
        <v>19</v>
      </c>
      <c r="S156" s="125" t="s">
        <v>139</v>
      </c>
      <c r="T156" s="125" t="s">
        <v>137</v>
      </c>
      <c r="U156" s="19">
        <f t="shared" si="6"/>
        <v>6</v>
      </c>
      <c r="V156" s="22" t="str">
        <f t="shared" si="7"/>
        <v>SATISFECHO</v>
      </c>
      <c r="W156" s="55">
        <f t="shared" si="8"/>
        <v>0.49504950495049505</v>
      </c>
      <c r="X156" s="125" t="s">
        <v>165</v>
      </c>
      <c r="Y156" s="55"/>
    </row>
    <row r="157" spans="1:25" x14ac:dyDescent="0.25">
      <c r="A157" s="126">
        <v>152</v>
      </c>
      <c r="B157" s="125" t="s">
        <v>32</v>
      </c>
      <c r="C157" s="125" t="s">
        <v>26</v>
      </c>
      <c r="D157" s="125" t="s">
        <v>12</v>
      </c>
      <c r="E157" s="125" t="s">
        <v>17</v>
      </c>
      <c r="F157" s="125" t="s">
        <v>4</v>
      </c>
      <c r="G157" s="125" t="s">
        <v>21</v>
      </c>
      <c r="H157" s="125" t="s">
        <v>101</v>
      </c>
      <c r="I157" s="125" t="s">
        <v>103</v>
      </c>
      <c r="J157" s="125" t="s">
        <v>100</v>
      </c>
      <c r="K157" s="125" t="s">
        <v>19</v>
      </c>
      <c r="L157" s="125">
        <v>1</v>
      </c>
      <c r="M157" s="125">
        <v>2</v>
      </c>
      <c r="N157" s="125">
        <v>1</v>
      </c>
      <c r="O157" s="125">
        <v>1</v>
      </c>
      <c r="P157" s="125">
        <v>1</v>
      </c>
      <c r="Q157" s="125">
        <v>1</v>
      </c>
      <c r="R157" s="125" t="s">
        <v>19</v>
      </c>
      <c r="S157" s="125" t="s">
        <v>139</v>
      </c>
      <c r="T157" s="125" t="s">
        <v>137</v>
      </c>
      <c r="U157" s="19">
        <f t="shared" si="6"/>
        <v>7</v>
      </c>
      <c r="V157" s="22" t="str">
        <f t="shared" si="7"/>
        <v>SATISFECHO</v>
      </c>
      <c r="W157" s="55">
        <f t="shared" si="8"/>
        <v>0.49504950495049505</v>
      </c>
      <c r="X157" s="125" t="s">
        <v>183</v>
      </c>
      <c r="Y157" s="55"/>
    </row>
    <row r="158" spans="1:25" x14ac:dyDescent="0.25">
      <c r="A158" s="126">
        <v>153</v>
      </c>
      <c r="B158" s="125" t="s">
        <v>10</v>
      </c>
      <c r="C158" s="125" t="s">
        <v>11</v>
      </c>
      <c r="D158" s="125" t="s">
        <v>12</v>
      </c>
      <c r="E158" s="125" t="s">
        <v>17</v>
      </c>
      <c r="F158" s="125" t="s">
        <v>4</v>
      </c>
      <c r="G158" s="125" t="s">
        <v>62</v>
      </c>
      <c r="H158" s="125" t="s">
        <v>98</v>
      </c>
      <c r="I158" s="125" t="s">
        <v>99</v>
      </c>
      <c r="J158" s="125" t="s">
        <v>102</v>
      </c>
      <c r="K158" s="125" t="s">
        <v>19</v>
      </c>
      <c r="L158" s="125">
        <v>1</v>
      </c>
      <c r="M158" s="125">
        <v>1</v>
      </c>
      <c r="N158" s="125">
        <v>1</v>
      </c>
      <c r="O158" s="125">
        <v>1</v>
      </c>
      <c r="P158" s="125">
        <v>1</v>
      </c>
      <c r="Q158" s="125">
        <v>2</v>
      </c>
      <c r="R158" s="125" t="s">
        <v>19</v>
      </c>
      <c r="S158" s="125" t="s">
        <v>139</v>
      </c>
      <c r="T158" s="125" t="s">
        <v>137</v>
      </c>
      <c r="U158" s="19">
        <f t="shared" si="6"/>
        <v>7</v>
      </c>
      <c r="V158" s="22" t="str">
        <f t="shared" si="7"/>
        <v>SATISFECHO</v>
      </c>
      <c r="W158" s="55">
        <f t="shared" si="8"/>
        <v>0.49504950495049505</v>
      </c>
      <c r="X158" s="125" t="s">
        <v>165</v>
      </c>
      <c r="Y158" s="55"/>
    </row>
    <row r="159" spans="1:25" x14ac:dyDescent="0.25">
      <c r="A159" s="126">
        <v>154</v>
      </c>
      <c r="B159" s="125" t="s">
        <v>10</v>
      </c>
      <c r="C159" s="125" t="s">
        <v>11</v>
      </c>
      <c r="D159" s="125" t="s">
        <v>12</v>
      </c>
      <c r="E159" s="125" t="s">
        <v>17</v>
      </c>
      <c r="F159" s="125" t="s">
        <v>4</v>
      </c>
      <c r="G159" s="125" t="s">
        <v>18</v>
      </c>
      <c r="H159" s="125" t="s">
        <v>98</v>
      </c>
      <c r="I159" s="125" t="s">
        <v>99</v>
      </c>
      <c r="J159" s="125" t="s">
        <v>102</v>
      </c>
      <c r="K159" s="125" t="s">
        <v>19</v>
      </c>
      <c r="L159" s="125">
        <v>1</v>
      </c>
      <c r="M159" s="125">
        <v>1</v>
      </c>
      <c r="N159" s="125">
        <v>1</v>
      </c>
      <c r="O159" s="125">
        <v>1</v>
      </c>
      <c r="P159" s="125">
        <v>1</v>
      </c>
      <c r="Q159" s="125">
        <v>2</v>
      </c>
      <c r="R159" s="125" t="s">
        <v>19</v>
      </c>
      <c r="S159" s="125" t="s">
        <v>139</v>
      </c>
      <c r="T159" s="125" t="s">
        <v>137</v>
      </c>
      <c r="U159" s="19">
        <f t="shared" si="6"/>
        <v>7</v>
      </c>
      <c r="V159" s="22" t="str">
        <f t="shared" si="7"/>
        <v>SATISFECHO</v>
      </c>
      <c r="W159" s="55">
        <f t="shared" si="8"/>
        <v>0.49504950495049505</v>
      </c>
      <c r="X159" s="125" t="s">
        <v>165</v>
      </c>
      <c r="Y159" s="55"/>
    </row>
    <row r="160" spans="1:25" x14ac:dyDescent="0.25">
      <c r="A160" s="126">
        <v>155</v>
      </c>
      <c r="B160" s="125" t="s">
        <v>22</v>
      </c>
      <c r="C160" s="125" t="s">
        <v>11</v>
      </c>
      <c r="D160" s="125" t="s">
        <v>12</v>
      </c>
      <c r="E160" s="125" t="s">
        <v>17</v>
      </c>
      <c r="F160" s="125" t="s">
        <v>4</v>
      </c>
      <c r="G160" s="125" t="s">
        <v>5</v>
      </c>
      <c r="H160" s="125" t="s">
        <v>98</v>
      </c>
      <c r="I160" s="125" t="s">
        <v>99</v>
      </c>
      <c r="J160" s="125" t="s">
        <v>102</v>
      </c>
      <c r="K160" s="125" t="s">
        <v>19</v>
      </c>
      <c r="L160" s="125">
        <v>1</v>
      </c>
      <c r="M160" s="125">
        <v>1</v>
      </c>
      <c r="N160" s="125">
        <v>3</v>
      </c>
      <c r="O160" s="125">
        <v>1</v>
      </c>
      <c r="P160" s="125">
        <v>1</v>
      </c>
      <c r="Q160" s="125">
        <v>2</v>
      </c>
      <c r="R160" s="125" t="s">
        <v>19</v>
      </c>
      <c r="S160" s="125" t="s">
        <v>138</v>
      </c>
      <c r="T160" s="125" t="s">
        <v>137</v>
      </c>
      <c r="U160" s="19">
        <f t="shared" si="6"/>
        <v>9</v>
      </c>
      <c r="V160" s="22" t="str">
        <f t="shared" si="7"/>
        <v>SATISFECHO</v>
      </c>
      <c r="W160" s="55">
        <f t="shared" si="8"/>
        <v>0.49504950495049505</v>
      </c>
      <c r="X160" s="125" t="s">
        <v>165</v>
      </c>
      <c r="Y160" s="55"/>
    </row>
    <row r="161" spans="1:25" x14ac:dyDescent="0.25">
      <c r="A161" s="126">
        <v>156</v>
      </c>
      <c r="B161" s="125" t="s">
        <v>20</v>
      </c>
      <c r="C161" s="125" t="s">
        <v>11</v>
      </c>
      <c r="D161" s="125" t="s">
        <v>12</v>
      </c>
      <c r="E161" s="125" t="s">
        <v>13</v>
      </c>
      <c r="F161" s="125" t="s">
        <v>4</v>
      </c>
      <c r="G161" s="125" t="s">
        <v>21</v>
      </c>
      <c r="H161" s="125" t="s">
        <v>98</v>
      </c>
      <c r="I161" s="125" t="s">
        <v>99</v>
      </c>
      <c r="J161" s="125" t="s">
        <v>102</v>
      </c>
      <c r="K161" s="125" t="s">
        <v>19</v>
      </c>
      <c r="L161" s="125">
        <v>1</v>
      </c>
      <c r="M161" s="125">
        <v>1</v>
      </c>
      <c r="N161" s="125">
        <v>1</v>
      </c>
      <c r="O161" s="125">
        <v>1</v>
      </c>
      <c r="P161" s="125">
        <v>1</v>
      </c>
      <c r="Q161" s="125">
        <v>2</v>
      </c>
      <c r="R161" s="125" t="s">
        <v>19</v>
      </c>
      <c r="S161" s="125" t="s">
        <v>139</v>
      </c>
      <c r="T161" s="125" t="s">
        <v>137</v>
      </c>
      <c r="U161" s="19">
        <f t="shared" si="6"/>
        <v>7</v>
      </c>
      <c r="V161" s="22" t="str">
        <f t="shared" si="7"/>
        <v>SATISFECHO</v>
      </c>
      <c r="W161" s="55">
        <f t="shared" si="8"/>
        <v>0.49504950495049505</v>
      </c>
      <c r="X161" s="125" t="s">
        <v>165</v>
      </c>
      <c r="Y161" s="55"/>
    </row>
    <row r="162" spans="1:25" x14ac:dyDescent="0.25">
      <c r="A162" s="126">
        <v>157</v>
      </c>
      <c r="B162" s="125" t="s">
        <v>166</v>
      </c>
      <c r="C162" s="125" t="s">
        <v>26</v>
      </c>
      <c r="D162" s="125" t="s">
        <v>25</v>
      </c>
      <c r="E162" s="125" t="s">
        <v>17</v>
      </c>
      <c r="F162" s="125" t="s">
        <v>4</v>
      </c>
      <c r="G162" s="125" t="s">
        <v>21</v>
      </c>
      <c r="H162" s="125" t="s">
        <v>98</v>
      </c>
      <c r="I162" s="125" t="s">
        <v>99</v>
      </c>
      <c r="J162" s="125" t="s">
        <v>102</v>
      </c>
      <c r="K162" s="125" t="s">
        <v>19</v>
      </c>
      <c r="L162" s="125">
        <v>1</v>
      </c>
      <c r="M162" s="125">
        <v>1</v>
      </c>
      <c r="N162" s="125">
        <v>1</v>
      </c>
      <c r="O162" s="125">
        <v>1</v>
      </c>
      <c r="P162" s="125">
        <v>1</v>
      </c>
      <c r="Q162" s="125">
        <v>1</v>
      </c>
      <c r="R162" s="125" t="s">
        <v>19</v>
      </c>
      <c r="S162" s="125" t="s">
        <v>139</v>
      </c>
      <c r="T162" s="125" t="s">
        <v>137</v>
      </c>
      <c r="U162" s="19">
        <f t="shared" si="6"/>
        <v>6</v>
      </c>
      <c r="V162" s="22" t="str">
        <f t="shared" si="7"/>
        <v>SATISFECHO</v>
      </c>
      <c r="W162" s="55">
        <f t="shared" si="8"/>
        <v>0.49504950495049505</v>
      </c>
      <c r="X162" s="125" t="s">
        <v>165</v>
      </c>
      <c r="Y162" s="55"/>
    </row>
    <row r="163" spans="1:25" x14ac:dyDescent="0.25">
      <c r="A163" s="126">
        <v>158</v>
      </c>
      <c r="B163" s="125" t="s">
        <v>20</v>
      </c>
      <c r="C163" s="125" t="s">
        <v>11</v>
      </c>
      <c r="D163" s="125" t="s">
        <v>25</v>
      </c>
      <c r="E163" s="125" t="s">
        <v>17</v>
      </c>
      <c r="F163" s="125" t="s">
        <v>4</v>
      </c>
      <c r="G163" s="125" t="s">
        <v>18</v>
      </c>
      <c r="H163" s="125" t="s">
        <v>98</v>
      </c>
      <c r="I163" s="125" t="s">
        <v>99</v>
      </c>
      <c r="J163" s="125" t="s">
        <v>133</v>
      </c>
      <c r="K163" s="125" t="s">
        <v>14</v>
      </c>
      <c r="L163" s="125">
        <v>1</v>
      </c>
      <c r="M163" s="125">
        <v>1</v>
      </c>
      <c r="N163" s="125">
        <v>1</v>
      </c>
      <c r="O163" s="125">
        <v>1</v>
      </c>
      <c r="P163" s="125">
        <v>1</v>
      </c>
      <c r="Q163" s="125">
        <v>1</v>
      </c>
      <c r="R163" s="125" t="s">
        <v>19</v>
      </c>
      <c r="S163" s="125" t="s">
        <v>139</v>
      </c>
      <c r="T163" s="125" t="s">
        <v>137</v>
      </c>
      <c r="U163" s="19">
        <f t="shared" si="6"/>
        <v>6</v>
      </c>
      <c r="V163" s="22" t="str">
        <f t="shared" si="7"/>
        <v>SATISFECHO</v>
      </c>
      <c r="W163" s="55">
        <f t="shared" si="8"/>
        <v>0.49504950495049505</v>
      </c>
      <c r="X163" s="125" t="s">
        <v>165</v>
      </c>
      <c r="Y163" s="55"/>
    </row>
    <row r="164" spans="1:25" x14ac:dyDescent="0.25">
      <c r="A164" s="126">
        <v>159</v>
      </c>
      <c r="B164" s="125" t="s">
        <v>20</v>
      </c>
      <c r="C164" s="125" t="s">
        <v>11</v>
      </c>
      <c r="D164" s="125" t="s">
        <v>25</v>
      </c>
      <c r="E164" s="125" t="s">
        <v>17</v>
      </c>
      <c r="F164" s="125" t="s">
        <v>4</v>
      </c>
      <c r="G164" s="125" t="s">
        <v>18</v>
      </c>
      <c r="H164" s="125" t="s">
        <v>98</v>
      </c>
      <c r="I164" s="125" t="s">
        <v>99</v>
      </c>
      <c r="J164" s="125" t="s">
        <v>133</v>
      </c>
      <c r="K164" s="125" t="s">
        <v>14</v>
      </c>
      <c r="L164" s="125">
        <v>1</v>
      </c>
      <c r="M164" s="125">
        <v>1</v>
      </c>
      <c r="N164" s="125">
        <v>1</v>
      </c>
      <c r="O164" s="125">
        <v>1</v>
      </c>
      <c r="P164" s="125">
        <v>1</v>
      </c>
      <c r="Q164" s="125">
        <v>1</v>
      </c>
      <c r="R164" s="125" t="s">
        <v>19</v>
      </c>
      <c r="S164" s="125" t="s">
        <v>139</v>
      </c>
      <c r="T164" s="125" t="s">
        <v>137</v>
      </c>
      <c r="U164" s="19">
        <f t="shared" si="6"/>
        <v>6</v>
      </c>
      <c r="V164" s="22" t="str">
        <f t="shared" si="7"/>
        <v>SATISFECHO</v>
      </c>
      <c r="W164" s="55">
        <f t="shared" si="8"/>
        <v>0.49504950495049505</v>
      </c>
      <c r="X164" s="125" t="s">
        <v>165</v>
      </c>
      <c r="Y164" s="55"/>
    </row>
    <row r="165" spans="1:25" x14ac:dyDescent="0.25">
      <c r="A165" s="126">
        <v>160</v>
      </c>
      <c r="B165" s="125" t="s">
        <v>34</v>
      </c>
      <c r="C165" s="125" t="s">
        <v>63</v>
      </c>
      <c r="D165" s="125" t="s">
        <v>12</v>
      </c>
      <c r="E165" s="125" t="s">
        <v>17</v>
      </c>
      <c r="F165" s="125" t="s">
        <v>4</v>
      </c>
      <c r="G165" s="125" t="s">
        <v>21</v>
      </c>
      <c r="H165" s="125" t="s">
        <v>98</v>
      </c>
      <c r="I165" s="125" t="s">
        <v>99</v>
      </c>
      <c r="J165" s="125" t="s">
        <v>102</v>
      </c>
      <c r="K165" s="125" t="s">
        <v>14</v>
      </c>
      <c r="L165" s="125">
        <v>1</v>
      </c>
      <c r="M165" s="125">
        <v>1</v>
      </c>
      <c r="N165" s="125">
        <v>1</v>
      </c>
      <c r="O165" s="125">
        <v>1</v>
      </c>
      <c r="P165" s="125">
        <v>1</v>
      </c>
      <c r="Q165" s="125">
        <v>2</v>
      </c>
      <c r="R165" s="125" t="s">
        <v>19</v>
      </c>
      <c r="S165" s="125" t="s">
        <v>142</v>
      </c>
      <c r="T165" s="125" t="s">
        <v>140</v>
      </c>
      <c r="U165" s="19">
        <f t="shared" si="6"/>
        <v>7</v>
      </c>
      <c r="V165" s="22" t="str">
        <f t="shared" si="7"/>
        <v>SATISFECHO</v>
      </c>
      <c r="W165" s="55">
        <f t="shared" si="8"/>
        <v>0.49504950495049505</v>
      </c>
      <c r="X165" s="125" t="s">
        <v>165</v>
      </c>
      <c r="Y165" s="55"/>
    </row>
    <row r="166" spans="1:25" x14ac:dyDescent="0.25">
      <c r="A166" s="126">
        <v>161</v>
      </c>
      <c r="B166" s="125" t="s">
        <v>34</v>
      </c>
      <c r="C166" s="125" t="s">
        <v>63</v>
      </c>
      <c r="D166" s="125" t="s">
        <v>12</v>
      </c>
      <c r="E166" s="125" t="s">
        <v>17</v>
      </c>
      <c r="F166" s="125" t="s">
        <v>4</v>
      </c>
      <c r="G166" s="125" t="s">
        <v>18</v>
      </c>
      <c r="H166" s="125" t="s">
        <v>98</v>
      </c>
      <c r="I166" s="125" t="s">
        <v>99</v>
      </c>
      <c r="J166" s="125" t="s">
        <v>133</v>
      </c>
      <c r="K166" s="125" t="s">
        <v>14</v>
      </c>
      <c r="L166" s="125">
        <v>1</v>
      </c>
      <c r="M166" s="125">
        <v>2</v>
      </c>
      <c r="N166" s="125">
        <v>1</v>
      </c>
      <c r="O166" s="125">
        <v>1</v>
      </c>
      <c r="P166" s="125">
        <v>1</v>
      </c>
      <c r="Q166" s="125">
        <v>2</v>
      </c>
      <c r="R166" s="125" t="s">
        <v>19</v>
      </c>
      <c r="S166" s="125" t="s">
        <v>139</v>
      </c>
      <c r="T166" s="125" t="s">
        <v>142</v>
      </c>
      <c r="U166" s="19">
        <f t="shared" si="6"/>
        <v>8</v>
      </c>
      <c r="V166" s="22" t="str">
        <f t="shared" si="7"/>
        <v>SATISFECHO</v>
      </c>
      <c r="W166" s="55">
        <f t="shared" si="8"/>
        <v>0.49504950495049505</v>
      </c>
      <c r="X166" s="125" t="s">
        <v>165</v>
      </c>
      <c r="Y166" s="55"/>
    </row>
    <row r="167" spans="1:25" x14ac:dyDescent="0.25">
      <c r="A167" s="126">
        <v>162</v>
      </c>
      <c r="B167" s="125" t="s">
        <v>166</v>
      </c>
      <c r="C167" s="125" t="s">
        <v>26</v>
      </c>
      <c r="D167" s="125" t="s">
        <v>12</v>
      </c>
      <c r="E167" s="125" t="s">
        <v>17</v>
      </c>
      <c r="F167" s="125" t="s">
        <v>4</v>
      </c>
      <c r="G167" s="125" t="s">
        <v>24</v>
      </c>
      <c r="H167" s="125" t="s">
        <v>98</v>
      </c>
      <c r="I167" s="125" t="s">
        <v>99</v>
      </c>
      <c r="J167" s="125" t="s">
        <v>102</v>
      </c>
      <c r="K167" s="125" t="s">
        <v>19</v>
      </c>
      <c r="L167" s="125">
        <v>1</v>
      </c>
      <c r="M167" s="125">
        <v>2</v>
      </c>
      <c r="N167" s="125">
        <v>1</v>
      </c>
      <c r="O167" s="125">
        <v>1</v>
      </c>
      <c r="P167" s="125">
        <v>1</v>
      </c>
      <c r="Q167" s="125">
        <v>2</v>
      </c>
      <c r="R167" s="125" t="s">
        <v>19</v>
      </c>
      <c r="S167" s="125" t="s">
        <v>139</v>
      </c>
      <c r="T167" s="125" t="s">
        <v>137</v>
      </c>
      <c r="U167" s="19">
        <f t="shared" si="6"/>
        <v>8</v>
      </c>
      <c r="V167" s="22" t="str">
        <f t="shared" si="7"/>
        <v>SATISFECHO</v>
      </c>
      <c r="W167" s="55">
        <f t="shared" si="8"/>
        <v>0.49504950495049505</v>
      </c>
      <c r="X167" s="125" t="s">
        <v>184</v>
      </c>
      <c r="Y167" s="55"/>
    </row>
    <row r="168" spans="1:25" x14ac:dyDescent="0.25">
      <c r="A168" s="126">
        <v>163</v>
      </c>
      <c r="B168" s="125" t="s">
        <v>20</v>
      </c>
      <c r="C168" s="125" t="s">
        <v>11</v>
      </c>
      <c r="D168" s="125" t="s">
        <v>29</v>
      </c>
      <c r="E168" s="125" t="s">
        <v>17</v>
      </c>
      <c r="F168" s="125" t="s">
        <v>4</v>
      </c>
      <c r="G168" s="125" t="s">
        <v>5</v>
      </c>
      <c r="H168" s="125" t="s">
        <v>98</v>
      </c>
      <c r="I168" s="125" t="s">
        <v>99</v>
      </c>
      <c r="J168" s="125" t="s">
        <v>102</v>
      </c>
      <c r="K168" s="125" t="s">
        <v>14</v>
      </c>
      <c r="L168" s="125">
        <v>1</v>
      </c>
      <c r="M168" s="125">
        <v>1</v>
      </c>
      <c r="N168" s="125">
        <v>2</v>
      </c>
      <c r="O168" s="125">
        <v>1</v>
      </c>
      <c r="P168" s="125">
        <v>1</v>
      </c>
      <c r="Q168" s="125">
        <v>2</v>
      </c>
      <c r="R168" s="125" t="s">
        <v>19</v>
      </c>
      <c r="S168" s="125" t="s">
        <v>139</v>
      </c>
      <c r="T168" s="125" t="s">
        <v>137</v>
      </c>
      <c r="U168" s="19">
        <f t="shared" si="6"/>
        <v>8</v>
      </c>
      <c r="V168" s="22" t="str">
        <f t="shared" si="7"/>
        <v>SATISFECHO</v>
      </c>
      <c r="W168" s="55">
        <f t="shared" si="8"/>
        <v>0.49504950495049505</v>
      </c>
      <c r="X168" s="125" t="s">
        <v>165</v>
      </c>
      <c r="Y168" s="55"/>
    </row>
    <row r="169" spans="1:25" x14ac:dyDescent="0.25">
      <c r="A169" s="126">
        <v>164</v>
      </c>
      <c r="B169" s="125" t="s">
        <v>10</v>
      </c>
      <c r="C169" s="125" t="s">
        <v>11</v>
      </c>
      <c r="D169" s="125" t="s">
        <v>12</v>
      </c>
      <c r="E169" s="125" t="s">
        <v>13</v>
      </c>
      <c r="F169" s="125" t="s">
        <v>4</v>
      </c>
      <c r="G169" s="125" t="s">
        <v>18</v>
      </c>
      <c r="H169" s="125" t="s">
        <v>98</v>
      </c>
      <c r="I169" s="125" t="s">
        <v>99</v>
      </c>
      <c r="J169" s="125" t="s">
        <v>102</v>
      </c>
      <c r="K169" s="125" t="s">
        <v>14</v>
      </c>
      <c r="L169" s="125">
        <v>1</v>
      </c>
      <c r="M169" s="125">
        <v>1</v>
      </c>
      <c r="N169" s="125">
        <v>1</v>
      </c>
      <c r="O169" s="125">
        <v>1</v>
      </c>
      <c r="P169" s="125">
        <v>1</v>
      </c>
      <c r="Q169" s="125">
        <v>1</v>
      </c>
      <c r="R169" s="125" t="s">
        <v>19</v>
      </c>
      <c r="S169" s="125" t="s">
        <v>139</v>
      </c>
      <c r="T169" s="125" t="s">
        <v>137</v>
      </c>
      <c r="U169" s="19">
        <f t="shared" si="6"/>
        <v>6</v>
      </c>
      <c r="V169" s="22" t="str">
        <f t="shared" si="7"/>
        <v>SATISFECHO</v>
      </c>
      <c r="W169" s="55">
        <f t="shared" si="8"/>
        <v>0.49504950495049505</v>
      </c>
      <c r="X169" s="125" t="s">
        <v>165</v>
      </c>
      <c r="Y169" s="55"/>
    </row>
    <row r="170" spans="1:25" x14ac:dyDescent="0.25">
      <c r="A170" s="126">
        <v>165</v>
      </c>
      <c r="B170" s="125" t="s">
        <v>166</v>
      </c>
      <c r="C170" s="125" t="s">
        <v>11</v>
      </c>
      <c r="D170" s="125" t="s">
        <v>16</v>
      </c>
      <c r="E170" s="125" t="s">
        <v>13</v>
      </c>
      <c r="F170" s="125" t="s">
        <v>4</v>
      </c>
      <c r="G170" s="125" t="s">
        <v>62</v>
      </c>
      <c r="H170" s="125" t="s">
        <v>98</v>
      </c>
      <c r="I170" s="125" t="s">
        <v>99</v>
      </c>
      <c r="J170" s="125" t="s">
        <v>102</v>
      </c>
      <c r="K170" s="125" t="s">
        <v>19</v>
      </c>
      <c r="L170" s="125">
        <v>2</v>
      </c>
      <c r="M170" s="125">
        <v>2</v>
      </c>
      <c r="N170" s="125">
        <v>1</v>
      </c>
      <c r="O170" s="125">
        <v>2</v>
      </c>
      <c r="P170" s="125">
        <v>1</v>
      </c>
      <c r="Q170" s="125">
        <v>2</v>
      </c>
      <c r="R170" s="125" t="s">
        <v>19</v>
      </c>
      <c r="S170" s="125" t="s">
        <v>138</v>
      </c>
      <c r="T170" s="125" t="s">
        <v>140</v>
      </c>
      <c r="U170" s="19">
        <f t="shared" si="6"/>
        <v>10</v>
      </c>
      <c r="V170" s="22" t="str">
        <f t="shared" si="7"/>
        <v>SATISFECHO</v>
      </c>
      <c r="W170" s="55">
        <f t="shared" si="8"/>
        <v>0.49504950495049505</v>
      </c>
      <c r="X170" s="125" t="s">
        <v>185</v>
      </c>
      <c r="Y170" s="55"/>
    </row>
    <row r="171" spans="1:25" x14ac:dyDescent="0.25">
      <c r="A171" s="126">
        <v>166</v>
      </c>
      <c r="B171" s="125" t="s">
        <v>10</v>
      </c>
      <c r="C171" s="125" t="s">
        <v>11</v>
      </c>
      <c r="D171" s="125" t="s">
        <v>12</v>
      </c>
      <c r="E171" s="125" t="s">
        <v>17</v>
      </c>
      <c r="F171" s="125" t="s">
        <v>4</v>
      </c>
      <c r="G171" s="125" t="s">
        <v>21</v>
      </c>
      <c r="H171" s="125" t="s">
        <v>98</v>
      </c>
      <c r="I171" s="125" t="s">
        <v>99</v>
      </c>
      <c r="J171" s="125" t="s">
        <v>102</v>
      </c>
      <c r="K171" s="125" t="s">
        <v>19</v>
      </c>
      <c r="L171" s="125">
        <v>1</v>
      </c>
      <c r="M171" s="125">
        <v>1</v>
      </c>
      <c r="N171" s="125">
        <v>1</v>
      </c>
      <c r="O171" s="125">
        <v>1</v>
      </c>
      <c r="P171" s="125">
        <v>1</v>
      </c>
      <c r="Q171" s="125">
        <v>2</v>
      </c>
      <c r="R171" s="125" t="s">
        <v>19</v>
      </c>
      <c r="S171" s="125" t="s">
        <v>136</v>
      </c>
      <c r="T171" s="125" t="s">
        <v>137</v>
      </c>
      <c r="U171" s="19">
        <f t="shared" si="6"/>
        <v>7</v>
      </c>
      <c r="V171" s="22" t="str">
        <f t="shared" si="7"/>
        <v>SATISFECHO</v>
      </c>
      <c r="W171" s="55">
        <f t="shared" si="8"/>
        <v>0.49504950495049505</v>
      </c>
      <c r="X171" s="125" t="s">
        <v>186</v>
      </c>
      <c r="Y171" s="55"/>
    </row>
    <row r="172" spans="1:25" x14ac:dyDescent="0.25">
      <c r="A172" s="126">
        <v>167</v>
      </c>
      <c r="B172" s="125" t="s">
        <v>20</v>
      </c>
      <c r="C172" s="125" t="s">
        <v>11</v>
      </c>
      <c r="D172" s="125" t="s">
        <v>61</v>
      </c>
      <c r="E172" s="125" t="s">
        <v>13</v>
      </c>
      <c r="F172" s="125" t="s">
        <v>4</v>
      </c>
      <c r="G172" s="125" t="s">
        <v>24</v>
      </c>
      <c r="H172" s="125" t="s">
        <v>98</v>
      </c>
      <c r="I172" s="125" t="s">
        <v>99</v>
      </c>
      <c r="J172" s="125" t="s">
        <v>102</v>
      </c>
      <c r="K172" s="125" t="s">
        <v>14</v>
      </c>
      <c r="L172" s="125">
        <v>2</v>
      </c>
      <c r="M172" s="125">
        <v>2</v>
      </c>
      <c r="N172" s="125">
        <v>1</v>
      </c>
      <c r="O172" s="125">
        <v>1</v>
      </c>
      <c r="P172" s="125">
        <v>1</v>
      </c>
      <c r="Q172" s="125">
        <v>2</v>
      </c>
      <c r="R172" s="125" t="s">
        <v>19</v>
      </c>
      <c r="S172" s="125" t="s">
        <v>136</v>
      </c>
      <c r="T172" s="125" t="s">
        <v>137</v>
      </c>
      <c r="U172" s="19">
        <f t="shared" si="6"/>
        <v>9</v>
      </c>
      <c r="V172" s="22" t="str">
        <f t="shared" si="7"/>
        <v>SATISFECHO</v>
      </c>
      <c r="W172" s="55">
        <f t="shared" si="8"/>
        <v>0.49504950495049505</v>
      </c>
      <c r="X172" s="125" t="s">
        <v>187</v>
      </c>
      <c r="Y172" s="55"/>
    </row>
    <row r="173" spans="1:25" x14ac:dyDescent="0.25">
      <c r="A173" s="126">
        <v>168</v>
      </c>
      <c r="B173" s="125" t="s">
        <v>10</v>
      </c>
      <c r="C173" s="125" t="s">
        <v>11</v>
      </c>
      <c r="D173" s="125" t="s">
        <v>12</v>
      </c>
      <c r="E173" s="125" t="s">
        <v>13</v>
      </c>
      <c r="F173" s="125" t="s">
        <v>4</v>
      </c>
      <c r="G173" s="125" t="s">
        <v>18</v>
      </c>
      <c r="H173" s="125" t="s">
        <v>101</v>
      </c>
      <c r="I173" s="125" t="s">
        <v>99</v>
      </c>
      <c r="J173" s="125" t="s">
        <v>100</v>
      </c>
      <c r="K173" s="125" t="s">
        <v>14</v>
      </c>
      <c r="L173" s="125">
        <v>1</v>
      </c>
      <c r="M173" s="125">
        <v>1</v>
      </c>
      <c r="N173" s="125">
        <v>1</v>
      </c>
      <c r="O173" s="125">
        <v>1</v>
      </c>
      <c r="P173" s="125">
        <v>1</v>
      </c>
      <c r="Q173" s="125">
        <v>2</v>
      </c>
      <c r="R173" s="125" t="s">
        <v>19</v>
      </c>
      <c r="S173" s="125" t="s">
        <v>136</v>
      </c>
      <c r="T173" s="125" t="s">
        <v>137</v>
      </c>
      <c r="U173" s="19">
        <f t="shared" si="6"/>
        <v>7</v>
      </c>
      <c r="V173" s="22" t="str">
        <f t="shared" si="7"/>
        <v>SATISFECHO</v>
      </c>
      <c r="W173" s="55">
        <f t="shared" si="8"/>
        <v>0.49504950495049505</v>
      </c>
      <c r="X173" s="125" t="s">
        <v>188</v>
      </c>
      <c r="Y173" s="55"/>
    </row>
    <row r="174" spans="1:25" x14ac:dyDescent="0.25">
      <c r="A174" s="126">
        <v>169</v>
      </c>
      <c r="B174" s="125" t="s">
        <v>10</v>
      </c>
      <c r="C174" s="125" t="s">
        <v>11</v>
      </c>
      <c r="D174" s="125" t="s">
        <v>16</v>
      </c>
      <c r="E174" s="125" t="s">
        <v>17</v>
      </c>
      <c r="F174" s="125" t="s">
        <v>4</v>
      </c>
      <c r="G174" s="125" t="s">
        <v>21</v>
      </c>
      <c r="H174" s="125" t="s">
        <v>101</v>
      </c>
      <c r="I174" s="125" t="s">
        <v>99</v>
      </c>
      <c r="J174" s="125" t="s">
        <v>102</v>
      </c>
      <c r="K174" s="125" t="s">
        <v>19</v>
      </c>
      <c r="L174" s="125">
        <v>1</v>
      </c>
      <c r="M174" s="125">
        <v>1</v>
      </c>
      <c r="N174" s="125">
        <v>1</v>
      </c>
      <c r="O174" s="125">
        <v>1</v>
      </c>
      <c r="P174" s="125">
        <v>1</v>
      </c>
      <c r="Q174" s="125">
        <v>2</v>
      </c>
      <c r="R174" s="125" t="s">
        <v>19</v>
      </c>
      <c r="S174" s="125" t="s">
        <v>136</v>
      </c>
      <c r="T174" s="125" t="s">
        <v>137</v>
      </c>
      <c r="U174" s="19">
        <f t="shared" si="6"/>
        <v>7</v>
      </c>
      <c r="V174" s="22" t="str">
        <f t="shared" si="7"/>
        <v>SATISFECHO</v>
      </c>
      <c r="W174" s="55">
        <f t="shared" si="8"/>
        <v>0.49504950495049505</v>
      </c>
      <c r="X174" s="125" t="s">
        <v>172</v>
      </c>
      <c r="Y174" s="55"/>
    </row>
    <row r="175" spans="1:25" x14ac:dyDescent="0.25">
      <c r="A175" s="126">
        <v>170</v>
      </c>
      <c r="B175" s="125" t="s">
        <v>166</v>
      </c>
      <c r="C175" s="125" t="s">
        <v>26</v>
      </c>
      <c r="D175" s="125" t="s">
        <v>61</v>
      </c>
      <c r="E175" s="125" t="s">
        <v>17</v>
      </c>
      <c r="F175" s="125" t="s">
        <v>4</v>
      </c>
      <c r="G175" s="125" t="s">
        <v>18</v>
      </c>
      <c r="H175" s="125" t="s">
        <v>98</v>
      </c>
      <c r="I175" s="125" t="s">
        <v>99</v>
      </c>
      <c r="J175" s="125" t="s">
        <v>102</v>
      </c>
      <c r="K175" s="125" t="s">
        <v>14</v>
      </c>
      <c r="L175" s="125">
        <v>1</v>
      </c>
      <c r="M175" s="125">
        <v>1</v>
      </c>
      <c r="N175" s="125">
        <v>1</v>
      </c>
      <c r="O175" s="125">
        <v>1</v>
      </c>
      <c r="P175" s="125">
        <v>1</v>
      </c>
      <c r="Q175" s="125">
        <v>1</v>
      </c>
      <c r="R175" s="125" t="s">
        <v>19</v>
      </c>
      <c r="S175" s="125" t="s">
        <v>136</v>
      </c>
      <c r="T175" s="125" t="s">
        <v>137</v>
      </c>
      <c r="U175" s="19">
        <f t="shared" si="6"/>
        <v>6</v>
      </c>
      <c r="V175" s="22" t="str">
        <f t="shared" si="7"/>
        <v>SATISFECHO</v>
      </c>
      <c r="W175" s="55">
        <f t="shared" si="8"/>
        <v>0.49504950495049505</v>
      </c>
      <c r="X175" s="125" t="s">
        <v>189</v>
      </c>
      <c r="Y175" s="55"/>
    </row>
    <row r="176" spans="1:25" x14ac:dyDescent="0.25">
      <c r="A176" s="126">
        <v>171</v>
      </c>
      <c r="B176" s="125" t="s">
        <v>10</v>
      </c>
      <c r="C176" s="125" t="s">
        <v>11</v>
      </c>
      <c r="D176" s="125" t="s">
        <v>12</v>
      </c>
      <c r="E176" s="125" t="s">
        <v>17</v>
      </c>
      <c r="F176" s="125" t="s">
        <v>4</v>
      </c>
      <c r="G176" s="125" t="s">
        <v>18</v>
      </c>
      <c r="H176" s="125" t="s">
        <v>98</v>
      </c>
      <c r="I176" s="125" t="s">
        <v>99</v>
      </c>
      <c r="J176" s="125" t="s">
        <v>102</v>
      </c>
      <c r="K176" s="125" t="s">
        <v>14</v>
      </c>
      <c r="L176" s="125">
        <v>1</v>
      </c>
      <c r="M176" s="125">
        <v>1</v>
      </c>
      <c r="N176" s="125">
        <v>1</v>
      </c>
      <c r="O176" s="125">
        <v>1</v>
      </c>
      <c r="P176" s="125">
        <v>1</v>
      </c>
      <c r="Q176" s="125">
        <v>2</v>
      </c>
      <c r="R176" s="125" t="s">
        <v>19</v>
      </c>
      <c r="S176" s="125" t="s">
        <v>136</v>
      </c>
      <c r="T176" s="125" t="s">
        <v>137</v>
      </c>
      <c r="U176" s="19">
        <f t="shared" si="6"/>
        <v>7</v>
      </c>
      <c r="V176" s="22" t="str">
        <f t="shared" si="7"/>
        <v>SATISFECHO</v>
      </c>
      <c r="W176" s="55">
        <f t="shared" si="8"/>
        <v>0.49504950495049505</v>
      </c>
      <c r="X176" s="125" t="s">
        <v>165</v>
      </c>
      <c r="Y176" s="55"/>
    </row>
    <row r="177" spans="1:25" x14ac:dyDescent="0.25">
      <c r="A177" s="126">
        <v>172</v>
      </c>
      <c r="B177" s="125" t="s">
        <v>60</v>
      </c>
      <c r="C177" s="125" t="s">
        <v>11</v>
      </c>
      <c r="D177" s="125" t="s">
        <v>12</v>
      </c>
      <c r="E177" s="125" t="s">
        <v>13</v>
      </c>
      <c r="F177" s="125" t="s">
        <v>4</v>
      </c>
      <c r="G177" s="125" t="s">
        <v>18</v>
      </c>
      <c r="H177" s="125" t="s">
        <v>98</v>
      </c>
      <c r="I177" s="125" t="s">
        <v>99</v>
      </c>
      <c r="J177" s="125" t="s">
        <v>173</v>
      </c>
      <c r="K177" s="125" t="s">
        <v>14</v>
      </c>
      <c r="L177" s="125">
        <v>1</v>
      </c>
      <c r="M177" s="125">
        <v>1</v>
      </c>
      <c r="N177" s="125">
        <v>1</v>
      </c>
      <c r="O177" s="125">
        <v>1</v>
      </c>
      <c r="P177" s="125">
        <v>1</v>
      </c>
      <c r="Q177" s="125">
        <v>1</v>
      </c>
      <c r="R177" s="125" t="s">
        <v>19</v>
      </c>
      <c r="S177" s="125" t="s">
        <v>136</v>
      </c>
      <c r="T177" s="125" t="s">
        <v>137</v>
      </c>
      <c r="U177" s="19">
        <f t="shared" si="6"/>
        <v>6</v>
      </c>
      <c r="V177" s="22" t="str">
        <f t="shared" si="7"/>
        <v>SATISFECHO</v>
      </c>
      <c r="W177" s="55">
        <f t="shared" si="8"/>
        <v>0.49504950495049505</v>
      </c>
      <c r="X177" s="125" t="s">
        <v>165</v>
      </c>
      <c r="Y177" s="55"/>
    </row>
    <row r="178" spans="1:25" x14ac:dyDescent="0.25">
      <c r="A178" s="126">
        <v>173</v>
      </c>
      <c r="B178" s="125" t="s">
        <v>10</v>
      </c>
      <c r="C178" s="125" t="s">
        <v>11</v>
      </c>
      <c r="D178" s="125" t="s">
        <v>12</v>
      </c>
      <c r="E178" s="125" t="s">
        <v>17</v>
      </c>
      <c r="F178" s="125" t="s">
        <v>4</v>
      </c>
      <c r="G178" s="125" t="s">
        <v>18</v>
      </c>
      <c r="H178" s="125" t="s">
        <v>98</v>
      </c>
      <c r="I178" s="125" t="s">
        <v>99</v>
      </c>
      <c r="J178" s="125" t="s">
        <v>102</v>
      </c>
      <c r="K178" s="125" t="s">
        <v>14</v>
      </c>
      <c r="L178" s="125">
        <v>1</v>
      </c>
      <c r="M178" s="125">
        <v>1</v>
      </c>
      <c r="N178" s="125">
        <v>1</v>
      </c>
      <c r="O178" s="125">
        <v>1</v>
      </c>
      <c r="P178" s="125">
        <v>1</v>
      </c>
      <c r="Q178" s="125">
        <v>2</v>
      </c>
      <c r="R178" s="125" t="s">
        <v>19</v>
      </c>
      <c r="S178" s="125" t="s">
        <v>136</v>
      </c>
      <c r="T178" s="125" t="s">
        <v>137</v>
      </c>
      <c r="U178" s="19">
        <f t="shared" si="6"/>
        <v>7</v>
      </c>
      <c r="V178" s="22" t="str">
        <f t="shared" si="7"/>
        <v>SATISFECHO</v>
      </c>
      <c r="W178" s="55">
        <f t="shared" si="8"/>
        <v>0.49504950495049505</v>
      </c>
      <c r="X178" s="125" t="s">
        <v>165</v>
      </c>
      <c r="Y178" s="55"/>
    </row>
    <row r="179" spans="1:25" x14ac:dyDescent="0.25">
      <c r="A179" s="126">
        <v>174</v>
      </c>
      <c r="B179" s="125" t="s">
        <v>10</v>
      </c>
      <c r="C179" s="125" t="s">
        <v>11</v>
      </c>
      <c r="D179" s="125" t="s">
        <v>12</v>
      </c>
      <c r="E179" s="125" t="s">
        <v>17</v>
      </c>
      <c r="F179" s="125" t="s">
        <v>4</v>
      </c>
      <c r="G179" s="125" t="s">
        <v>58</v>
      </c>
      <c r="H179" s="125" t="s">
        <v>98</v>
      </c>
      <c r="I179" s="125" t="s">
        <v>99</v>
      </c>
      <c r="J179" s="125" t="s">
        <v>102</v>
      </c>
      <c r="K179" s="125" t="s">
        <v>14</v>
      </c>
      <c r="L179" s="125">
        <v>1</v>
      </c>
      <c r="M179" s="125">
        <v>1</v>
      </c>
      <c r="N179" s="125">
        <v>1</v>
      </c>
      <c r="O179" s="125">
        <v>1</v>
      </c>
      <c r="P179" s="125">
        <v>1</v>
      </c>
      <c r="Q179" s="125">
        <v>2</v>
      </c>
      <c r="R179" s="125" t="s">
        <v>19</v>
      </c>
      <c r="S179" s="125" t="s">
        <v>136</v>
      </c>
      <c r="T179" s="125" t="s">
        <v>137</v>
      </c>
      <c r="U179" s="19">
        <f t="shared" si="6"/>
        <v>7</v>
      </c>
      <c r="V179" s="22" t="str">
        <f t="shared" si="7"/>
        <v>SATISFECHO</v>
      </c>
      <c r="W179" s="55">
        <f t="shared" si="8"/>
        <v>0.49504950495049505</v>
      </c>
      <c r="X179" s="125" t="s">
        <v>190</v>
      </c>
      <c r="Y179" s="55"/>
    </row>
    <row r="180" spans="1:25" x14ac:dyDescent="0.25">
      <c r="A180" s="126">
        <v>175</v>
      </c>
      <c r="B180" s="125" t="s">
        <v>20</v>
      </c>
      <c r="C180" s="125" t="s">
        <v>11</v>
      </c>
      <c r="D180" s="125" t="s">
        <v>12</v>
      </c>
      <c r="E180" s="125" t="s">
        <v>13</v>
      </c>
      <c r="F180" s="125" t="s">
        <v>4</v>
      </c>
      <c r="G180" s="125" t="s">
        <v>24</v>
      </c>
      <c r="H180" s="125" t="s">
        <v>98</v>
      </c>
      <c r="I180" s="125" t="s">
        <v>99</v>
      </c>
      <c r="J180" s="125" t="s">
        <v>102</v>
      </c>
      <c r="K180" s="125" t="s">
        <v>14</v>
      </c>
      <c r="L180" s="125">
        <v>1</v>
      </c>
      <c r="M180" s="125">
        <v>1</v>
      </c>
      <c r="N180" s="125">
        <v>1</v>
      </c>
      <c r="O180" s="125">
        <v>1</v>
      </c>
      <c r="P180" s="125">
        <v>1</v>
      </c>
      <c r="Q180" s="125">
        <v>2</v>
      </c>
      <c r="R180" s="125" t="s">
        <v>19</v>
      </c>
      <c r="S180" s="125" t="s">
        <v>136</v>
      </c>
      <c r="T180" s="125" t="s">
        <v>137</v>
      </c>
      <c r="U180" s="19">
        <f t="shared" si="6"/>
        <v>7</v>
      </c>
      <c r="V180" s="22" t="str">
        <f t="shared" si="7"/>
        <v>SATISFECHO</v>
      </c>
      <c r="W180" s="55">
        <f t="shared" si="8"/>
        <v>0.49504950495049505</v>
      </c>
      <c r="X180" s="125" t="s">
        <v>165</v>
      </c>
      <c r="Y180" s="55"/>
    </row>
    <row r="181" spans="1:25" x14ac:dyDescent="0.25">
      <c r="A181" s="126">
        <v>176</v>
      </c>
      <c r="B181" s="125" t="s">
        <v>32</v>
      </c>
      <c r="C181" s="125" t="s">
        <v>26</v>
      </c>
      <c r="D181" s="125" t="s">
        <v>12</v>
      </c>
      <c r="E181" s="125" t="s">
        <v>13</v>
      </c>
      <c r="F181" s="125" t="s">
        <v>4</v>
      </c>
      <c r="G181" s="125" t="s">
        <v>21</v>
      </c>
      <c r="H181" s="125" t="s">
        <v>98</v>
      </c>
      <c r="I181" s="125" t="s">
        <v>99</v>
      </c>
      <c r="J181" s="125" t="s">
        <v>100</v>
      </c>
      <c r="K181" s="125" t="s">
        <v>14</v>
      </c>
      <c r="L181" s="125">
        <v>1</v>
      </c>
      <c r="M181" s="125">
        <v>1</v>
      </c>
      <c r="N181" s="125">
        <v>1</v>
      </c>
      <c r="O181" s="125">
        <v>1</v>
      </c>
      <c r="P181" s="125">
        <v>1</v>
      </c>
      <c r="Q181" s="125">
        <v>2</v>
      </c>
      <c r="R181" s="125" t="s">
        <v>19</v>
      </c>
      <c r="S181" s="125" t="s">
        <v>136</v>
      </c>
      <c r="T181" s="125" t="s">
        <v>137</v>
      </c>
      <c r="U181" s="19">
        <f t="shared" si="6"/>
        <v>7</v>
      </c>
      <c r="V181" s="22" t="str">
        <f t="shared" si="7"/>
        <v>SATISFECHO</v>
      </c>
      <c r="W181" s="55">
        <f t="shared" si="8"/>
        <v>0.49504950495049505</v>
      </c>
      <c r="X181" s="125" t="s">
        <v>165</v>
      </c>
      <c r="Y181" s="55"/>
    </row>
    <row r="182" spans="1:25" x14ac:dyDescent="0.25">
      <c r="A182" s="126">
        <v>177</v>
      </c>
      <c r="B182" s="125" t="s">
        <v>59</v>
      </c>
      <c r="C182" s="125" t="s">
        <v>63</v>
      </c>
      <c r="D182" s="125" t="s">
        <v>12</v>
      </c>
      <c r="E182" s="125" t="s">
        <v>17</v>
      </c>
      <c r="F182" s="125" t="s">
        <v>4</v>
      </c>
      <c r="G182" s="125" t="s">
        <v>18</v>
      </c>
      <c r="H182" s="125" t="s">
        <v>98</v>
      </c>
      <c r="I182" s="125" t="s">
        <v>99</v>
      </c>
      <c r="J182" s="125" t="s">
        <v>102</v>
      </c>
      <c r="K182" s="125" t="s">
        <v>14</v>
      </c>
      <c r="L182" s="125">
        <v>1</v>
      </c>
      <c r="M182" s="125">
        <v>1</v>
      </c>
      <c r="N182" s="125">
        <v>1</v>
      </c>
      <c r="O182" s="125">
        <v>1</v>
      </c>
      <c r="P182" s="125">
        <v>1</v>
      </c>
      <c r="Q182" s="125">
        <v>2</v>
      </c>
      <c r="R182" s="125" t="s">
        <v>19</v>
      </c>
      <c r="S182" s="125" t="s">
        <v>136</v>
      </c>
      <c r="T182" s="125" t="s">
        <v>137</v>
      </c>
      <c r="U182" s="19">
        <f t="shared" si="6"/>
        <v>7</v>
      </c>
      <c r="V182" s="22" t="str">
        <f t="shared" si="7"/>
        <v>SATISFECHO</v>
      </c>
      <c r="W182" s="55">
        <f t="shared" si="8"/>
        <v>0.49504950495049505</v>
      </c>
      <c r="X182" s="125" t="s">
        <v>191</v>
      </c>
      <c r="Y182" s="55"/>
    </row>
    <row r="183" spans="1:25" x14ac:dyDescent="0.25">
      <c r="A183" s="126">
        <v>178</v>
      </c>
      <c r="B183" s="125" t="s">
        <v>10</v>
      </c>
      <c r="C183" s="125" t="s">
        <v>11</v>
      </c>
      <c r="D183" s="125" t="s">
        <v>16</v>
      </c>
      <c r="E183" s="125" t="s">
        <v>13</v>
      </c>
      <c r="F183" s="125" t="s">
        <v>4</v>
      </c>
      <c r="G183" s="125" t="s">
        <v>24</v>
      </c>
      <c r="H183" s="125" t="s">
        <v>98</v>
      </c>
      <c r="I183" s="125" t="s">
        <v>99</v>
      </c>
      <c r="J183" s="125" t="s">
        <v>100</v>
      </c>
      <c r="K183" s="125" t="s">
        <v>19</v>
      </c>
      <c r="L183" s="125">
        <v>1</v>
      </c>
      <c r="M183" s="125">
        <v>1</v>
      </c>
      <c r="N183" s="125">
        <v>1</v>
      </c>
      <c r="O183" s="125">
        <v>1</v>
      </c>
      <c r="P183" s="125">
        <v>1</v>
      </c>
      <c r="Q183" s="125">
        <v>2</v>
      </c>
      <c r="R183" s="125" t="s">
        <v>19</v>
      </c>
      <c r="S183" s="125" t="s">
        <v>136</v>
      </c>
      <c r="T183" s="125" t="s">
        <v>137</v>
      </c>
      <c r="U183" s="19">
        <f t="shared" si="6"/>
        <v>7</v>
      </c>
      <c r="V183" s="22" t="str">
        <f t="shared" si="7"/>
        <v>SATISFECHO</v>
      </c>
      <c r="W183" s="55">
        <f t="shared" si="8"/>
        <v>0.49504950495049505</v>
      </c>
      <c r="X183" s="125" t="s">
        <v>192</v>
      </c>
      <c r="Y183" s="55"/>
    </row>
    <row r="184" spans="1:25" x14ac:dyDescent="0.25">
      <c r="A184" s="126">
        <v>179</v>
      </c>
      <c r="B184" s="125" t="s">
        <v>57</v>
      </c>
      <c r="C184" s="125" t="s">
        <v>63</v>
      </c>
      <c r="D184" s="125" t="s">
        <v>12</v>
      </c>
      <c r="E184" s="125" t="s">
        <v>17</v>
      </c>
      <c r="F184" s="125" t="s">
        <v>4</v>
      </c>
      <c r="G184" s="125" t="s">
        <v>58</v>
      </c>
      <c r="H184" s="125" t="s">
        <v>98</v>
      </c>
      <c r="I184" s="125" t="s">
        <v>99</v>
      </c>
      <c r="J184" s="125" t="s">
        <v>102</v>
      </c>
      <c r="K184" s="125" t="s">
        <v>14</v>
      </c>
      <c r="L184" s="125">
        <v>1</v>
      </c>
      <c r="M184" s="125">
        <v>1</v>
      </c>
      <c r="N184" s="125">
        <v>1</v>
      </c>
      <c r="O184" s="125">
        <v>1</v>
      </c>
      <c r="P184" s="125">
        <v>1</v>
      </c>
      <c r="Q184" s="125">
        <v>1</v>
      </c>
      <c r="R184" s="125" t="s">
        <v>19</v>
      </c>
      <c r="S184" s="125" t="s">
        <v>136</v>
      </c>
      <c r="T184" s="125" t="s">
        <v>137</v>
      </c>
      <c r="U184" s="19">
        <f t="shared" si="6"/>
        <v>6</v>
      </c>
      <c r="V184" s="22" t="str">
        <f t="shared" si="7"/>
        <v>SATISFECHO</v>
      </c>
      <c r="W184" s="55">
        <f t="shared" si="8"/>
        <v>0.49504950495049505</v>
      </c>
      <c r="X184" s="125" t="s">
        <v>193</v>
      </c>
      <c r="Y184" s="55"/>
    </row>
    <row r="185" spans="1:25" x14ac:dyDescent="0.25">
      <c r="A185" s="126">
        <v>180</v>
      </c>
      <c r="B185" s="125" t="s">
        <v>166</v>
      </c>
      <c r="C185" s="125" t="s">
        <v>11</v>
      </c>
      <c r="D185" s="125" t="s">
        <v>12</v>
      </c>
      <c r="E185" s="125" t="s">
        <v>13</v>
      </c>
      <c r="F185" s="125" t="s">
        <v>4</v>
      </c>
      <c r="G185" s="125" t="s">
        <v>18</v>
      </c>
      <c r="H185" s="125" t="s">
        <v>101</v>
      </c>
      <c r="I185" s="125" t="s">
        <v>99</v>
      </c>
      <c r="J185" s="125" t="s">
        <v>144</v>
      </c>
      <c r="K185" s="125" t="s">
        <v>14</v>
      </c>
      <c r="L185" s="125">
        <v>1</v>
      </c>
      <c r="M185" s="125">
        <v>1</v>
      </c>
      <c r="N185" s="125">
        <v>1</v>
      </c>
      <c r="O185" s="125">
        <v>1</v>
      </c>
      <c r="P185" s="125">
        <v>1</v>
      </c>
      <c r="Q185" s="125">
        <v>2</v>
      </c>
      <c r="R185" s="125" t="s">
        <v>19</v>
      </c>
      <c r="S185" s="125" t="s">
        <v>136</v>
      </c>
      <c r="T185" s="125" t="s">
        <v>137</v>
      </c>
      <c r="U185" s="19">
        <f t="shared" si="6"/>
        <v>7</v>
      </c>
      <c r="V185" s="22" t="str">
        <f t="shared" si="7"/>
        <v>SATISFECHO</v>
      </c>
      <c r="W185" s="55">
        <f t="shared" si="8"/>
        <v>0.49504950495049505</v>
      </c>
      <c r="X185" s="125" t="s">
        <v>194</v>
      </c>
      <c r="Y185" s="55"/>
    </row>
    <row r="186" spans="1:25" x14ac:dyDescent="0.25">
      <c r="A186" s="126">
        <v>181</v>
      </c>
      <c r="B186" s="125" t="s">
        <v>30</v>
      </c>
      <c r="C186" s="125" t="s">
        <v>26</v>
      </c>
      <c r="D186" s="125" t="s">
        <v>12</v>
      </c>
      <c r="E186" s="125" t="s">
        <v>13</v>
      </c>
      <c r="F186" s="125" t="s">
        <v>4</v>
      </c>
      <c r="G186" s="125" t="s">
        <v>21</v>
      </c>
      <c r="H186" s="125" t="s">
        <v>98</v>
      </c>
      <c r="I186" s="125" t="s">
        <v>99</v>
      </c>
      <c r="J186" s="125" t="s">
        <v>102</v>
      </c>
      <c r="K186" s="125" t="s">
        <v>14</v>
      </c>
      <c r="L186" s="125">
        <v>1</v>
      </c>
      <c r="M186" s="125">
        <v>1</v>
      </c>
      <c r="N186" s="125">
        <v>1</v>
      </c>
      <c r="O186" s="125">
        <v>1</v>
      </c>
      <c r="P186" s="125">
        <v>1</v>
      </c>
      <c r="Q186" s="125">
        <v>2</v>
      </c>
      <c r="R186" s="125" t="s">
        <v>19</v>
      </c>
      <c r="S186" s="125" t="s">
        <v>136</v>
      </c>
      <c r="T186" s="125" t="s">
        <v>137</v>
      </c>
      <c r="U186" s="19">
        <f t="shared" si="6"/>
        <v>7</v>
      </c>
      <c r="V186" s="22" t="str">
        <f t="shared" si="7"/>
        <v>SATISFECHO</v>
      </c>
      <c r="W186" s="55">
        <f t="shared" si="8"/>
        <v>0.49504950495049505</v>
      </c>
      <c r="X186" s="125" t="s">
        <v>165</v>
      </c>
      <c r="Y186" s="55"/>
    </row>
    <row r="187" spans="1:25" x14ac:dyDescent="0.25">
      <c r="A187" s="126">
        <v>182</v>
      </c>
      <c r="B187" s="125" t="s">
        <v>20</v>
      </c>
      <c r="C187" s="125" t="s">
        <v>11</v>
      </c>
      <c r="D187" s="125" t="s">
        <v>12</v>
      </c>
      <c r="E187" s="125" t="s">
        <v>13</v>
      </c>
      <c r="F187" s="125" t="s">
        <v>4</v>
      </c>
      <c r="G187" s="125" t="s">
        <v>18</v>
      </c>
      <c r="H187" s="125" t="s">
        <v>98</v>
      </c>
      <c r="I187" s="125" t="s">
        <v>99</v>
      </c>
      <c r="J187" s="125" t="s">
        <v>102</v>
      </c>
      <c r="K187" s="125" t="s">
        <v>14</v>
      </c>
      <c r="L187" s="125">
        <v>1</v>
      </c>
      <c r="M187" s="125">
        <v>1</v>
      </c>
      <c r="N187" s="125">
        <v>1</v>
      </c>
      <c r="O187" s="125">
        <v>1</v>
      </c>
      <c r="P187" s="125">
        <v>1</v>
      </c>
      <c r="Q187" s="125">
        <v>2</v>
      </c>
      <c r="R187" s="125" t="s">
        <v>19</v>
      </c>
      <c r="S187" s="125" t="s">
        <v>136</v>
      </c>
      <c r="T187" s="125" t="s">
        <v>137</v>
      </c>
      <c r="U187" s="19">
        <f t="shared" si="6"/>
        <v>7</v>
      </c>
      <c r="V187" s="22" t="str">
        <f t="shared" si="7"/>
        <v>SATISFECHO</v>
      </c>
      <c r="W187" s="55">
        <f t="shared" si="8"/>
        <v>0.49504950495049505</v>
      </c>
      <c r="X187" s="125" t="s">
        <v>195</v>
      </c>
      <c r="Y187" s="55"/>
    </row>
    <row r="188" spans="1:25" x14ac:dyDescent="0.25">
      <c r="A188" s="126">
        <v>183</v>
      </c>
      <c r="B188" s="125" t="s">
        <v>10</v>
      </c>
      <c r="C188" s="125" t="s">
        <v>11</v>
      </c>
      <c r="D188" s="125" t="s">
        <v>12</v>
      </c>
      <c r="E188" s="125" t="s">
        <v>13</v>
      </c>
      <c r="F188" s="125" t="s">
        <v>4</v>
      </c>
      <c r="G188" s="125" t="s">
        <v>18</v>
      </c>
      <c r="H188" s="125" t="s">
        <v>98</v>
      </c>
      <c r="I188" s="125" t="s">
        <v>99</v>
      </c>
      <c r="J188" s="125" t="s">
        <v>102</v>
      </c>
      <c r="K188" s="125" t="s">
        <v>14</v>
      </c>
      <c r="L188" s="125">
        <v>1</v>
      </c>
      <c r="M188" s="125">
        <v>1</v>
      </c>
      <c r="N188" s="125">
        <v>2</v>
      </c>
      <c r="O188" s="125">
        <v>1</v>
      </c>
      <c r="P188" s="125">
        <v>1</v>
      </c>
      <c r="Q188" s="125">
        <v>1</v>
      </c>
      <c r="R188" s="125" t="s">
        <v>19</v>
      </c>
      <c r="S188" s="125" t="s">
        <v>139</v>
      </c>
      <c r="T188" s="125" t="s">
        <v>137</v>
      </c>
      <c r="U188" s="19">
        <f t="shared" si="6"/>
        <v>7</v>
      </c>
      <c r="V188" s="22" t="str">
        <f t="shared" si="7"/>
        <v>SATISFECHO</v>
      </c>
      <c r="W188" s="55">
        <f t="shared" si="8"/>
        <v>0.49504950495049505</v>
      </c>
      <c r="X188" s="125" t="s">
        <v>165</v>
      </c>
      <c r="Y188" s="55"/>
    </row>
    <row r="189" spans="1:25" x14ac:dyDescent="0.25">
      <c r="A189" s="126">
        <v>184</v>
      </c>
      <c r="B189" s="125" t="s">
        <v>20</v>
      </c>
      <c r="C189" s="125" t="s">
        <v>11</v>
      </c>
      <c r="D189" s="125" t="s">
        <v>16</v>
      </c>
      <c r="E189" s="125" t="s">
        <v>13</v>
      </c>
      <c r="F189" s="125" t="s">
        <v>4</v>
      </c>
      <c r="G189" s="125" t="s">
        <v>21</v>
      </c>
      <c r="H189" s="125" t="s">
        <v>98</v>
      </c>
      <c r="I189" s="125" t="s">
        <v>99</v>
      </c>
      <c r="J189" s="125" t="s">
        <v>102</v>
      </c>
      <c r="K189" s="125" t="s">
        <v>14</v>
      </c>
      <c r="L189" s="125">
        <v>1</v>
      </c>
      <c r="M189" s="125">
        <v>1</v>
      </c>
      <c r="N189" s="125">
        <v>1</v>
      </c>
      <c r="O189" s="125">
        <v>1</v>
      </c>
      <c r="P189" s="125">
        <v>1</v>
      </c>
      <c r="Q189" s="125">
        <v>1</v>
      </c>
      <c r="R189" s="125" t="s">
        <v>19</v>
      </c>
      <c r="S189" s="125" t="s">
        <v>139</v>
      </c>
      <c r="T189" s="125" t="s">
        <v>137</v>
      </c>
      <c r="U189" s="19">
        <f t="shared" si="6"/>
        <v>6</v>
      </c>
      <c r="V189" s="22" t="str">
        <f t="shared" si="7"/>
        <v>SATISFECHO</v>
      </c>
      <c r="W189" s="55">
        <f t="shared" si="8"/>
        <v>0.49504950495049505</v>
      </c>
      <c r="X189" s="125" t="s">
        <v>165</v>
      </c>
      <c r="Y189" s="55"/>
    </row>
    <row r="190" spans="1:25" x14ac:dyDescent="0.25">
      <c r="A190" s="126">
        <v>185</v>
      </c>
      <c r="B190" s="125" t="s">
        <v>20</v>
      </c>
      <c r="C190" s="125" t="s">
        <v>11</v>
      </c>
      <c r="D190" s="125" t="s">
        <v>12</v>
      </c>
      <c r="E190" s="125" t="s">
        <v>13</v>
      </c>
      <c r="F190" s="125" t="s">
        <v>4</v>
      </c>
      <c r="G190" s="125" t="s">
        <v>21</v>
      </c>
      <c r="H190" s="125" t="s">
        <v>98</v>
      </c>
      <c r="I190" s="125" t="s">
        <v>99</v>
      </c>
      <c r="J190" s="125" t="s">
        <v>102</v>
      </c>
      <c r="K190" s="125" t="s">
        <v>19</v>
      </c>
      <c r="L190" s="125">
        <v>1</v>
      </c>
      <c r="M190" s="125">
        <v>2</v>
      </c>
      <c r="N190" s="125">
        <v>1</v>
      </c>
      <c r="O190" s="125">
        <v>1</v>
      </c>
      <c r="P190" s="125">
        <v>3</v>
      </c>
      <c r="Q190" s="125">
        <v>1</v>
      </c>
      <c r="R190" s="125" t="s">
        <v>19</v>
      </c>
      <c r="S190" s="125" t="s">
        <v>139</v>
      </c>
      <c r="T190" s="125" t="s">
        <v>140</v>
      </c>
      <c r="U190" s="19">
        <f t="shared" si="6"/>
        <v>9</v>
      </c>
      <c r="V190" s="22" t="str">
        <f t="shared" si="7"/>
        <v>SATISFECHO</v>
      </c>
      <c r="W190" s="55">
        <f t="shared" si="8"/>
        <v>0.49504950495049505</v>
      </c>
      <c r="X190" s="125" t="s">
        <v>165</v>
      </c>
      <c r="Y190" s="55"/>
    </row>
    <row r="191" spans="1:25" x14ac:dyDescent="0.25">
      <c r="A191" s="126">
        <v>186</v>
      </c>
      <c r="B191" s="125" t="s">
        <v>20</v>
      </c>
      <c r="C191" s="125" t="s">
        <v>11</v>
      </c>
      <c r="D191" s="125" t="s">
        <v>12</v>
      </c>
      <c r="E191" s="125" t="s">
        <v>13</v>
      </c>
      <c r="F191" s="125" t="s">
        <v>4</v>
      </c>
      <c r="G191" s="125" t="s">
        <v>5</v>
      </c>
      <c r="H191" s="125" t="s">
        <v>98</v>
      </c>
      <c r="I191" s="125" t="s">
        <v>99</v>
      </c>
      <c r="J191" s="125" t="s">
        <v>102</v>
      </c>
      <c r="K191" s="125" t="s">
        <v>19</v>
      </c>
      <c r="L191" s="125">
        <v>1</v>
      </c>
      <c r="M191" s="125">
        <v>1</v>
      </c>
      <c r="N191" s="125">
        <v>1</v>
      </c>
      <c r="O191" s="125">
        <v>1</v>
      </c>
      <c r="P191" s="125">
        <v>1</v>
      </c>
      <c r="Q191" s="125">
        <v>1</v>
      </c>
      <c r="R191" s="125" t="s">
        <v>19</v>
      </c>
      <c r="S191" s="125" t="s">
        <v>136</v>
      </c>
      <c r="T191" s="125" t="s">
        <v>137</v>
      </c>
      <c r="U191" s="19">
        <f t="shared" si="6"/>
        <v>6</v>
      </c>
      <c r="V191" s="22" t="str">
        <f t="shared" si="7"/>
        <v>SATISFECHO</v>
      </c>
      <c r="W191" s="55">
        <f t="shared" si="8"/>
        <v>0.49504950495049505</v>
      </c>
      <c r="X191" s="125" t="s">
        <v>196</v>
      </c>
      <c r="Y191" s="55"/>
    </row>
    <row r="192" spans="1:25" x14ac:dyDescent="0.25">
      <c r="A192" s="126">
        <v>187</v>
      </c>
      <c r="B192" s="125" t="s">
        <v>166</v>
      </c>
      <c r="C192" s="125" t="s">
        <v>26</v>
      </c>
      <c r="D192" s="125" t="s">
        <v>12</v>
      </c>
      <c r="E192" s="125" t="s">
        <v>17</v>
      </c>
      <c r="F192" s="125" t="s">
        <v>4</v>
      </c>
      <c r="G192" s="125" t="s">
        <v>21</v>
      </c>
      <c r="H192" s="125" t="s">
        <v>98</v>
      </c>
      <c r="I192" s="125" t="s">
        <v>99</v>
      </c>
      <c r="J192" s="125" t="s">
        <v>102</v>
      </c>
      <c r="K192" s="125" t="s">
        <v>14</v>
      </c>
      <c r="L192" s="125">
        <v>1</v>
      </c>
      <c r="M192" s="125">
        <v>1</v>
      </c>
      <c r="N192" s="125">
        <v>1</v>
      </c>
      <c r="O192" s="125">
        <v>1</v>
      </c>
      <c r="P192" s="125">
        <v>1</v>
      </c>
      <c r="Q192" s="125">
        <v>2</v>
      </c>
      <c r="R192" s="125" t="s">
        <v>19</v>
      </c>
      <c r="S192" s="125" t="s">
        <v>136</v>
      </c>
      <c r="T192" s="125" t="s">
        <v>137</v>
      </c>
      <c r="U192" s="19">
        <f t="shared" si="6"/>
        <v>7</v>
      </c>
      <c r="V192" s="22" t="str">
        <f t="shared" si="7"/>
        <v>SATISFECHO</v>
      </c>
      <c r="W192" s="55">
        <f t="shared" si="8"/>
        <v>0.49504950495049505</v>
      </c>
      <c r="X192" s="125" t="s">
        <v>197</v>
      </c>
      <c r="Y192" s="55"/>
    </row>
    <row r="193" spans="1:25" x14ac:dyDescent="0.25">
      <c r="A193" s="126">
        <v>188</v>
      </c>
      <c r="B193" s="125" t="s">
        <v>10</v>
      </c>
      <c r="C193" s="125" t="s">
        <v>11</v>
      </c>
      <c r="D193" s="125" t="s">
        <v>12</v>
      </c>
      <c r="E193" s="125" t="s">
        <v>17</v>
      </c>
      <c r="F193" s="125" t="s">
        <v>4</v>
      </c>
      <c r="G193" s="125" t="s">
        <v>5</v>
      </c>
      <c r="H193" s="125" t="s">
        <v>98</v>
      </c>
      <c r="I193" s="125" t="s">
        <v>99</v>
      </c>
      <c r="J193" s="125" t="s">
        <v>102</v>
      </c>
      <c r="K193" s="125" t="s">
        <v>14</v>
      </c>
      <c r="L193" s="125">
        <v>1</v>
      </c>
      <c r="M193" s="125">
        <v>1</v>
      </c>
      <c r="N193" s="125">
        <v>1</v>
      </c>
      <c r="O193" s="125">
        <v>1</v>
      </c>
      <c r="P193" s="125">
        <v>1</v>
      </c>
      <c r="Q193" s="125">
        <v>2</v>
      </c>
      <c r="R193" s="125" t="s">
        <v>19</v>
      </c>
      <c r="S193" s="125" t="s">
        <v>136</v>
      </c>
      <c r="T193" s="125" t="s">
        <v>137</v>
      </c>
      <c r="U193" s="19">
        <f t="shared" si="6"/>
        <v>7</v>
      </c>
      <c r="V193" s="22" t="str">
        <f t="shared" si="7"/>
        <v>SATISFECHO</v>
      </c>
      <c r="W193" s="55">
        <f t="shared" si="8"/>
        <v>0.49504950495049505</v>
      </c>
      <c r="X193" s="125" t="s">
        <v>165</v>
      </c>
      <c r="Y193" s="55"/>
    </row>
    <row r="194" spans="1:25" x14ac:dyDescent="0.25">
      <c r="A194" s="126">
        <v>189</v>
      </c>
      <c r="B194" s="125" t="s">
        <v>20</v>
      </c>
      <c r="C194" s="125" t="s">
        <v>11</v>
      </c>
      <c r="D194" s="125" t="s">
        <v>12</v>
      </c>
      <c r="E194" s="125" t="s">
        <v>17</v>
      </c>
      <c r="F194" s="125" t="s">
        <v>4</v>
      </c>
      <c r="G194" s="125" t="s">
        <v>21</v>
      </c>
      <c r="H194" s="125" t="s">
        <v>101</v>
      </c>
      <c r="I194" s="125" t="s">
        <v>99</v>
      </c>
      <c r="J194" s="125" t="s">
        <v>100</v>
      </c>
      <c r="K194" s="125" t="s">
        <v>14</v>
      </c>
      <c r="L194" s="125">
        <v>1</v>
      </c>
      <c r="M194" s="125">
        <v>1</v>
      </c>
      <c r="N194" s="125">
        <v>1</v>
      </c>
      <c r="O194" s="125">
        <v>1</v>
      </c>
      <c r="P194" s="125">
        <v>1</v>
      </c>
      <c r="Q194" s="125">
        <v>2</v>
      </c>
      <c r="R194" s="125" t="s">
        <v>19</v>
      </c>
      <c r="S194" s="125" t="s">
        <v>136</v>
      </c>
      <c r="T194" s="125" t="s">
        <v>137</v>
      </c>
      <c r="U194" s="19">
        <f t="shared" si="6"/>
        <v>7</v>
      </c>
      <c r="V194" s="22" t="str">
        <f t="shared" si="7"/>
        <v>SATISFECHO</v>
      </c>
      <c r="W194" s="55">
        <f t="shared" si="8"/>
        <v>0.49504950495049505</v>
      </c>
      <c r="X194" s="125" t="s">
        <v>165</v>
      </c>
      <c r="Y194" s="55"/>
    </row>
    <row r="195" spans="1:25" x14ac:dyDescent="0.25">
      <c r="A195" s="126">
        <v>190</v>
      </c>
      <c r="B195" s="125" t="s">
        <v>10</v>
      </c>
      <c r="C195" s="125" t="s">
        <v>11</v>
      </c>
      <c r="D195" s="125" t="s">
        <v>12</v>
      </c>
      <c r="E195" s="125" t="s">
        <v>13</v>
      </c>
      <c r="F195" s="125" t="s">
        <v>4</v>
      </c>
      <c r="G195" s="125" t="s">
        <v>21</v>
      </c>
      <c r="H195" s="125" t="s">
        <v>98</v>
      </c>
      <c r="I195" s="125" t="s">
        <v>99</v>
      </c>
      <c r="J195" s="125" t="s">
        <v>102</v>
      </c>
      <c r="K195" s="125" t="s">
        <v>14</v>
      </c>
      <c r="L195" s="125">
        <v>1</v>
      </c>
      <c r="M195" s="125">
        <v>1</v>
      </c>
      <c r="N195" s="125">
        <v>1</v>
      </c>
      <c r="O195" s="125">
        <v>1</v>
      </c>
      <c r="P195" s="125">
        <v>1</v>
      </c>
      <c r="Q195" s="125">
        <v>2</v>
      </c>
      <c r="R195" s="125" t="s">
        <v>19</v>
      </c>
      <c r="S195" s="125" t="s">
        <v>136</v>
      </c>
      <c r="T195" s="125" t="s">
        <v>137</v>
      </c>
      <c r="U195" s="19">
        <f t="shared" si="6"/>
        <v>7</v>
      </c>
      <c r="V195" s="22" t="str">
        <f t="shared" si="7"/>
        <v>SATISFECHO</v>
      </c>
      <c r="W195" s="55">
        <f t="shared" si="8"/>
        <v>0.49504950495049505</v>
      </c>
      <c r="X195" s="125" t="s">
        <v>165</v>
      </c>
      <c r="Y195" s="55"/>
    </row>
    <row r="196" spans="1:25" x14ac:dyDescent="0.25">
      <c r="A196" s="126">
        <v>191</v>
      </c>
      <c r="B196" s="125" t="s">
        <v>22</v>
      </c>
      <c r="C196" s="125" t="s">
        <v>22</v>
      </c>
      <c r="D196" s="125" t="s">
        <v>23</v>
      </c>
      <c r="E196" s="125" t="s">
        <v>17</v>
      </c>
      <c r="F196" s="125" t="s">
        <v>4</v>
      </c>
      <c r="G196" s="125" t="s">
        <v>18</v>
      </c>
      <c r="H196" s="125" t="s">
        <v>98</v>
      </c>
      <c r="I196" s="125" t="s">
        <v>99</v>
      </c>
      <c r="J196" s="125" t="s">
        <v>173</v>
      </c>
      <c r="K196" s="125" t="s">
        <v>14</v>
      </c>
      <c r="L196" s="125">
        <v>1</v>
      </c>
      <c r="M196" s="125">
        <v>1</v>
      </c>
      <c r="N196" s="125">
        <v>1</v>
      </c>
      <c r="O196" s="125">
        <v>1</v>
      </c>
      <c r="P196" s="125">
        <v>1</v>
      </c>
      <c r="Q196" s="125">
        <v>1</v>
      </c>
      <c r="R196" s="125" t="s">
        <v>19</v>
      </c>
      <c r="S196" s="125" t="s">
        <v>136</v>
      </c>
      <c r="T196" s="125" t="s">
        <v>137</v>
      </c>
      <c r="U196" s="19">
        <f t="shared" si="6"/>
        <v>6</v>
      </c>
      <c r="V196" s="22" t="str">
        <f t="shared" si="7"/>
        <v>SATISFECHO</v>
      </c>
      <c r="W196" s="55">
        <f t="shared" si="8"/>
        <v>0.49504950495049505</v>
      </c>
      <c r="X196" s="125" t="s">
        <v>165</v>
      </c>
      <c r="Y196" s="55"/>
    </row>
    <row r="197" spans="1:25" x14ac:dyDescent="0.25">
      <c r="A197" s="126">
        <v>192</v>
      </c>
      <c r="B197" s="125" t="s">
        <v>20</v>
      </c>
      <c r="C197" s="125" t="s">
        <v>11</v>
      </c>
      <c r="D197" s="125" t="s">
        <v>22</v>
      </c>
      <c r="E197" s="125" t="s">
        <v>13</v>
      </c>
      <c r="F197" s="125" t="s">
        <v>4</v>
      </c>
      <c r="G197" s="125" t="s">
        <v>21</v>
      </c>
      <c r="H197" s="125" t="s">
        <v>98</v>
      </c>
      <c r="I197" s="125" t="s">
        <v>99</v>
      </c>
      <c r="J197" s="125" t="s">
        <v>102</v>
      </c>
      <c r="K197" s="125" t="s">
        <v>14</v>
      </c>
      <c r="L197" s="125">
        <v>1</v>
      </c>
      <c r="M197" s="125">
        <v>1</v>
      </c>
      <c r="N197" s="125">
        <v>1</v>
      </c>
      <c r="O197" s="125">
        <v>1</v>
      </c>
      <c r="P197" s="125">
        <v>1</v>
      </c>
      <c r="Q197" s="125">
        <v>1</v>
      </c>
      <c r="R197" s="125" t="s">
        <v>19</v>
      </c>
      <c r="S197" s="125" t="s">
        <v>136</v>
      </c>
      <c r="T197" s="125" t="s">
        <v>137</v>
      </c>
      <c r="U197" s="19">
        <f t="shared" si="6"/>
        <v>6</v>
      </c>
      <c r="V197" s="22" t="str">
        <f t="shared" si="7"/>
        <v>SATISFECHO</v>
      </c>
      <c r="W197" s="55">
        <f t="shared" si="8"/>
        <v>0.49504950495049505</v>
      </c>
      <c r="X197" s="125" t="s">
        <v>198</v>
      </c>
      <c r="Y197" s="55"/>
    </row>
    <row r="198" spans="1:25" x14ac:dyDescent="0.25">
      <c r="A198" s="126">
        <v>193</v>
      </c>
      <c r="B198" s="125" t="s">
        <v>20</v>
      </c>
      <c r="C198" s="125" t="s">
        <v>11</v>
      </c>
      <c r="D198" s="125" t="s">
        <v>29</v>
      </c>
      <c r="E198" s="125" t="s">
        <v>13</v>
      </c>
      <c r="F198" s="125" t="s">
        <v>4</v>
      </c>
      <c r="G198" s="125" t="s">
        <v>5</v>
      </c>
      <c r="H198" s="125" t="s">
        <v>98</v>
      </c>
      <c r="I198" s="125" t="s">
        <v>99</v>
      </c>
      <c r="J198" s="125" t="s">
        <v>102</v>
      </c>
      <c r="K198" s="125" t="s">
        <v>14</v>
      </c>
      <c r="L198" s="125">
        <v>1</v>
      </c>
      <c r="M198" s="125">
        <v>1</v>
      </c>
      <c r="N198" s="125">
        <v>1</v>
      </c>
      <c r="O198" s="125">
        <v>1</v>
      </c>
      <c r="P198" s="125">
        <v>1</v>
      </c>
      <c r="Q198" s="125">
        <v>2</v>
      </c>
      <c r="R198" s="125" t="s">
        <v>19</v>
      </c>
      <c r="S198" s="125" t="s">
        <v>136</v>
      </c>
      <c r="T198" s="125" t="s">
        <v>137</v>
      </c>
      <c r="U198" s="19">
        <f t="shared" ref="U198:U207" si="9">SUM(L198:Q198)</f>
        <v>7</v>
      </c>
      <c r="V198" s="22" t="str">
        <f t="shared" si="7"/>
        <v>SATISFECHO</v>
      </c>
      <c r="W198" s="55">
        <f t="shared" si="8"/>
        <v>0.49504950495049505</v>
      </c>
      <c r="X198" s="125" t="s">
        <v>165</v>
      </c>
      <c r="Y198" s="55"/>
    </row>
    <row r="199" spans="1:25" x14ac:dyDescent="0.25">
      <c r="A199" s="126">
        <v>194</v>
      </c>
      <c r="B199" s="125" t="s">
        <v>10</v>
      </c>
      <c r="C199" s="125" t="s">
        <v>11</v>
      </c>
      <c r="D199" s="125" t="s">
        <v>25</v>
      </c>
      <c r="E199" s="125" t="s">
        <v>17</v>
      </c>
      <c r="F199" s="125" t="s">
        <v>4</v>
      </c>
      <c r="G199" s="125" t="s">
        <v>21</v>
      </c>
      <c r="H199" s="125" t="s">
        <v>98</v>
      </c>
      <c r="I199" s="125" t="s">
        <v>99</v>
      </c>
      <c r="J199" s="125" t="s">
        <v>102</v>
      </c>
      <c r="K199" s="125" t="s">
        <v>14</v>
      </c>
      <c r="L199" s="125">
        <v>1</v>
      </c>
      <c r="M199" s="125">
        <v>1</v>
      </c>
      <c r="N199" s="125">
        <v>1</v>
      </c>
      <c r="O199" s="125">
        <v>1</v>
      </c>
      <c r="P199" s="125">
        <v>1</v>
      </c>
      <c r="Q199" s="125">
        <v>2</v>
      </c>
      <c r="R199" s="125" t="s">
        <v>19</v>
      </c>
      <c r="S199" s="125" t="s">
        <v>136</v>
      </c>
      <c r="T199" s="125" t="s">
        <v>137</v>
      </c>
      <c r="U199" s="19">
        <f t="shared" si="9"/>
        <v>7</v>
      </c>
      <c r="V199" s="22" t="str">
        <f t="shared" ref="V199:V207" si="10">IF(U199&lt;=10,"SATISFECHO",IF(U199&gt;=11,"INSATISFECHO"))</f>
        <v>SATISFECHO</v>
      </c>
      <c r="W199" s="55">
        <f t="shared" ref="W199:W207" si="11">(1*100)/202</f>
        <v>0.49504950495049505</v>
      </c>
      <c r="X199" s="125" t="s">
        <v>165</v>
      </c>
      <c r="Y199" s="55"/>
    </row>
    <row r="200" spans="1:25" x14ac:dyDescent="0.25">
      <c r="A200" s="126">
        <v>195</v>
      </c>
      <c r="B200" s="125" t="s">
        <v>10</v>
      </c>
      <c r="C200" s="125" t="s">
        <v>11</v>
      </c>
      <c r="D200" s="125" t="s">
        <v>16</v>
      </c>
      <c r="E200" s="125" t="s">
        <v>13</v>
      </c>
      <c r="F200" s="125" t="s">
        <v>4</v>
      </c>
      <c r="G200" s="125" t="s">
        <v>21</v>
      </c>
      <c r="H200" s="125" t="s">
        <v>98</v>
      </c>
      <c r="I200" s="125" t="s">
        <v>99</v>
      </c>
      <c r="J200" s="125" t="s">
        <v>102</v>
      </c>
      <c r="K200" s="125" t="s">
        <v>14</v>
      </c>
      <c r="L200" s="125">
        <v>1</v>
      </c>
      <c r="M200" s="125">
        <v>1</v>
      </c>
      <c r="N200" s="125">
        <v>1</v>
      </c>
      <c r="O200" s="125">
        <v>1</v>
      </c>
      <c r="P200" s="125">
        <v>1</v>
      </c>
      <c r="Q200" s="125">
        <v>2</v>
      </c>
      <c r="R200" s="125" t="s">
        <v>19</v>
      </c>
      <c r="S200" s="125" t="s">
        <v>136</v>
      </c>
      <c r="T200" s="125" t="s">
        <v>137</v>
      </c>
      <c r="U200" s="19">
        <f t="shared" si="9"/>
        <v>7</v>
      </c>
      <c r="V200" s="22" t="str">
        <f t="shared" si="10"/>
        <v>SATISFECHO</v>
      </c>
      <c r="W200" s="55">
        <f t="shared" si="11"/>
        <v>0.49504950495049505</v>
      </c>
      <c r="X200" s="125" t="s">
        <v>165</v>
      </c>
      <c r="Y200" s="55"/>
    </row>
    <row r="201" spans="1:25" x14ac:dyDescent="0.25">
      <c r="A201" s="126">
        <v>196</v>
      </c>
      <c r="B201" s="125" t="s">
        <v>20</v>
      </c>
      <c r="C201" s="125" t="s">
        <v>11</v>
      </c>
      <c r="D201" s="125" t="s">
        <v>29</v>
      </c>
      <c r="E201" s="125" t="s">
        <v>13</v>
      </c>
      <c r="F201" s="125" t="s">
        <v>4</v>
      </c>
      <c r="G201" s="125" t="s">
        <v>21</v>
      </c>
      <c r="H201" s="125" t="s">
        <v>98</v>
      </c>
      <c r="I201" s="125" t="s">
        <v>99</v>
      </c>
      <c r="J201" s="125" t="s">
        <v>102</v>
      </c>
      <c r="K201" s="125" t="s">
        <v>14</v>
      </c>
      <c r="L201" s="125">
        <v>1</v>
      </c>
      <c r="M201" s="125">
        <v>1</v>
      </c>
      <c r="N201" s="125">
        <v>1</v>
      </c>
      <c r="O201" s="125">
        <v>1</v>
      </c>
      <c r="P201" s="125">
        <v>1</v>
      </c>
      <c r="Q201" s="125">
        <v>2</v>
      </c>
      <c r="R201" s="125" t="s">
        <v>19</v>
      </c>
      <c r="S201" s="125" t="s">
        <v>136</v>
      </c>
      <c r="T201" s="125" t="s">
        <v>137</v>
      </c>
      <c r="U201" s="19">
        <f t="shared" si="9"/>
        <v>7</v>
      </c>
      <c r="V201" s="22" t="str">
        <f t="shared" si="10"/>
        <v>SATISFECHO</v>
      </c>
      <c r="W201" s="55">
        <f t="shared" si="11"/>
        <v>0.49504950495049505</v>
      </c>
      <c r="X201" s="125" t="s">
        <v>199</v>
      </c>
      <c r="Y201" s="55"/>
    </row>
    <row r="202" spans="1:25" x14ac:dyDescent="0.25">
      <c r="A202" s="126">
        <v>197</v>
      </c>
      <c r="B202" s="125" t="s">
        <v>20</v>
      </c>
      <c r="C202" s="125" t="s">
        <v>11</v>
      </c>
      <c r="D202" s="125" t="s">
        <v>12</v>
      </c>
      <c r="E202" s="125" t="s">
        <v>13</v>
      </c>
      <c r="F202" s="125" t="s">
        <v>4</v>
      </c>
      <c r="G202" s="125" t="s">
        <v>18</v>
      </c>
      <c r="H202" s="125" t="s">
        <v>98</v>
      </c>
      <c r="I202" s="125" t="s">
        <v>99</v>
      </c>
      <c r="J202" s="125" t="s">
        <v>100</v>
      </c>
      <c r="K202" s="125" t="s">
        <v>19</v>
      </c>
      <c r="L202" s="125">
        <v>1</v>
      </c>
      <c r="M202" s="125">
        <v>1</v>
      </c>
      <c r="N202" s="125">
        <v>1</v>
      </c>
      <c r="O202" s="125">
        <v>1</v>
      </c>
      <c r="P202" s="125">
        <v>1</v>
      </c>
      <c r="Q202" s="125">
        <v>2</v>
      </c>
      <c r="R202" s="125" t="s">
        <v>19</v>
      </c>
      <c r="S202" s="125" t="s">
        <v>136</v>
      </c>
      <c r="T202" s="125" t="s">
        <v>137</v>
      </c>
      <c r="U202" s="19">
        <f t="shared" si="9"/>
        <v>7</v>
      </c>
      <c r="V202" s="22" t="str">
        <f t="shared" si="10"/>
        <v>SATISFECHO</v>
      </c>
      <c r="W202" s="55">
        <f t="shared" si="11"/>
        <v>0.49504950495049505</v>
      </c>
      <c r="X202" s="125" t="s">
        <v>165</v>
      </c>
      <c r="Y202" s="55"/>
    </row>
    <row r="203" spans="1:25" x14ac:dyDescent="0.25">
      <c r="A203" s="126">
        <v>198</v>
      </c>
      <c r="B203" s="125" t="s">
        <v>10</v>
      </c>
      <c r="C203" s="125" t="s">
        <v>11</v>
      </c>
      <c r="D203" s="125" t="s">
        <v>16</v>
      </c>
      <c r="E203" s="125" t="s">
        <v>13</v>
      </c>
      <c r="F203" s="125" t="s">
        <v>4</v>
      </c>
      <c r="G203" s="125" t="s">
        <v>21</v>
      </c>
      <c r="H203" s="125" t="s">
        <v>98</v>
      </c>
      <c r="I203" s="125" t="s">
        <v>99</v>
      </c>
      <c r="J203" s="125" t="s">
        <v>102</v>
      </c>
      <c r="K203" s="125" t="s">
        <v>19</v>
      </c>
      <c r="L203" s="125">
        <v>1</v>
      </c>
      <c r="M203" s="125">
        <v>1</v>
      </c>
      <c r="N203" s="125">
        <v>1</v>
      </c>
      <c r="O203" s="125">
        <v>1</v>
      </c>
      <c r="P203" s="125">
        <v>1</v>
      </c>
      <c r="Q203" s="125">
        <v>2</v>
      </c>
      <c r="R203" s="125" t="s">
        <v>19</v>
      </c>
      <c r="S203" s="125" t="s">
        <v>136</v>
      </c>
      <c r="T203" s="125" t="s">
        <v>137</v>
      </c>
      <c r="U203" s="19">
        <f t="shared" si="9"/>
        <v>7</v>
      </c>
      <c r="V203" s="22" t="str">
        <f t="shared" si="10"/>
        <v>SATISFECHO</v>
      </c>
      <c r="W203" s="55">
        <f t="shared" si="11"/>
        <v>0.49504950495049505</v>
      </c>
      <c r="X203" s="125" t="s">
        <v>200</v>
      </c>
      <c r="Y203" s="55"/>
    </row>
    <row r="204" spans="1:25" x14ac:dyDescent="0.25">
      <c r="A204" s="126">
        <v>199</v>
      </c>
      <c r="B204" s="125" t="s">
        <v>10</v>
      </c>
      <c r="C204" s="125" t="s">
        <v>11</v>
      </c>
      <c r="D204" s="125" t="s">
        <v>12</v>
      </c>
      <c r="E204" s="125" t="s">
        <v>17</v>
      </c>
      <c r="F204" s="125" t="s">
        <v>4</v>
      </c>
      <c r="G204" s="125" t="s">
        <v>21</v>
      </c>
      <c r="H204" s="125" t="s">
        <v>98</v>
      </c>
      <c r="I204" s="125" t="s">
        <v>99</v>
      </c>
      <c r="J204" s="125" t="s">
        <v>102</v>
      </c>
      <c r="K204" s="125" t="s">
        <v>14</v>
      </c>
      <c r="L204" s="125">
        <v>1</v>
      </c>
      <c r="M204" s="125">
        <v>1</v>
      </c>
      <c r="N204" s="125">
        <v>1</v>
      </c>
      <c r="O204" s="125">
        <v>1</v>
      </c>
      <c r="P204" s="125">
        <v>1</v>
      </c>
      <c r="Q204" s="125">
        <v>1</v>
      </c>
      <c r="R204" s="125" t="s">
        <v>19</v>
      </c>
      <c r="S204" s="125" t="s">
        <v>136</v>
      </c>
      <c r="T204" s="125" t="s">
        <v>137</v>
      </c>
      <c r="U204" s="19">
        <f t="shared" si="9"/>
        <v>6</v>
      </c>
      <c r="V204" s="22" t="str">
        <f t="shared" si="10"/>
        <v>SATISFECHO</v>
      </c>
      <c r="W204" s="55">
        <f t="shared" si="11"/>
        <v>0.49504950495049505</v>
      </c>
      <c r="X204" s="125" t="s">
        <v>201</v>
      </c>
      <c r="Y204" s="55"/>
    </row>
    <row r="205" spans="1:25" x14ac:dyDescent="0.25">
      <c r="A205" s="126">
        <v>200</v>
      </c>
      <c r="B205" s="125" t="s">
        <v>166</v>
      </c>
      <c r="C205" s="125" t="s">
        <v>11</v>
      </c>
      <c r="D205" s="125" t="s">
        <v>12</v>
      </c>
      <c r="E205" s="125" t="s">
        <v>17</v>
      </c>
      <c r="F205" s="125" t="s">
        <v>4</v>
      </c>
      <c r="G205" s="125" t="s">
        <v>21</v>
      </c>
      <c r="H205" s="125" t="s">
        <v>98</v>
      </c>
      <c r="I205" s="125" t="s">
        <v>99</v>
      </c>
      <c r="J205" s="125" t="s">
        <v>102</v>
      </c>
      <c r="K205" s="125" t="s">
        <v>19</v>
      </c>
      <c r="L205" s="125">
        <v>1</v>
      </c>
      <c r="M205" s="125">
        <v>1</v>
      </c>
      <c r="N205" s="125">
        <v>1</v>
      </c>
      <c r="O205" s="125">
        <v>1</v>
      </c>
      <c r="P205" s="125">
        <v>1</v>
      </c>
      <c r="Q205" s="125">
        <v>1</v>
      </c>
      <c r="R205" s="125" t="s">
        <v>19</v>
      </c>
      <c r="S205" s="125" t="s">
        <v>136</v>
      </c>
      <c r="T205" s="125" t="s">
        <v>137</v>
      </c>
      <c r="U205" s="19">
        <f t="shared" si="9"/>
        <v>6</v>
      </c>
      <c r="V205" s="22" t="str">
        <f t="shared" si="10"/>
        <v>SATISFECHO</v>
      </c>
      <c r="W205" s="55">
        <f t="shared" si="11"/>
        <v>0.49504950495049505</v>
      </c>
      <c r="X205" s="125" t="s">
        <v>202</v>
      </c>
      <c r="Y205" s="55"/>
    </row>
    <row r="206" spans="1:25" x14ac:dyDescent="0.25">
      <c r="A206" s="126">
        <v>201</v>
      </c>
      <c r="B206" s="125" t="s">
        <v>32</v>
      </c>
      <c r="C206" s="125" t="s">
        <v>26</v>
      </c>
      <c r="D206" s="125" t="s">
        <v>12</v>
      </c>
      <c r="E206" s="125" t="s">
        <v>17</v>
      </c>
      <c r="F206" s="125" t="s">
        <v>4</v>
      </c>
      <c r="G206" s="125" t="s">
        <v>18</v>
      </c>
      <c r="H206" s="125" t="s">
        <v>98</v>
      </c>
      <c r="I206" s="125" t="s">
        <v>99</v>
      </c>
      <c r="J206" s="125" t="s">
        <v>100</v>
      </c>
      <c r="K206" s="125" t="s">
        <v>14</v>
      </c>
      <c r="L206" s="125">
        <v>1</v>
      </c>
      <c r="M206" s="125">
        <v>1</v>
      </c>
      <c r="N206" s="125">
        <v>1</v>
      </c>
      <c r="O206" s="125">
        <v>1</v>
      </c>
      <c r="P206" s="125">
        <v>1</v>
      </c>
      <c r="Q206" s="125">
        <v>2</v>
      </c>
      <c r="R206" s="125" t="s">
        <v>19</v>
      </c>
      <c r="S206" s="125" t="s">
        <v>136</v>
      </c>
      <c r="T206" s="125" t="s">
        <v>137</v>
      </c>
      <c r="U206" s="19">
        <f t="shared" si="9"/>
        <v>7</v>
      </c>
      <c r="V206" s="22" t="str">
        <f t="shared" si="10"/>
        <v>SATISFECHO</v>
      </c>
      <c r="W206" s="55">
        <f t="shared" si="11"/>
        <v>0.49504950495049505</v>
      </c>
      <c r="X206" s="125" t="s">
        <v>203</v>
      </c>
      <c r="Y206" s="55"/>
    </row>
    <row r="207" spans="1:25" x14ac:dyDescent="0.25">
      <c r="A207" s="126">
        <v>202</v>
      </c>
      <c r="B207" s="125" t="s">
        <v>166</v>
      </c>
      <c r="C207" s="125" t="s">
        <v>11</v>
      </c>
      <c r="D207" s="125" t="s">
        <v>12</v>
      </c>
      <c r="E207" s="125" t="s">
        <v>17</v>
      </c>
      <c r="F207" s="125" t="s">
        <v>4</v>
      </c>
      <c r="G207" s="125" t="s">
        <v>21</v>
      </c>
      <c r="H207" s="125" t="s">
        <v>98</v>
      </c>
      <c r="I207" s="125" t="s">
        <v>99</v>
      </c>
      <c r="J207" s="125" t="s">
        <v>102</v>
      </c>
      <c r="K207" s="125" t="s">
        <v>14</v>
      </c>
      <c r="L207" s="125">
        <v>1</v>
      </c>
      <c r="M207" s="125">
        <v>1</v>
      </c>
      <c r="N207" s="125">
        <v>1</v>
      </c>
      <c r="O207" s="125">
        <v>1</v>
      </c>
      <c r="P207" s="125">
        <v>1</v>
      </c>
      <c r="Q207" s="125">
        <v>1</v>
      </c>
      <c r="R207" s="125" t="s">
        <v>19</v>
      </c>
      <c r="S207" s="125" t="s">
        <v>136</v>
      </c>
      <c r="T207" s="125" t="s">
        <v>137</v>
      </c>
      <c r="U207" s="19">
        <f t="shared" si="9"/>
        <v>6</v>
      </c>
      <c r="V207" s="22" t="str">
        <f t="shared" si="10"/>
        <v>SATISFECHO</v>
      </c>
      <c r="W207" s="55">
        <f t="shared" si="11"/>
        <v>0.49504950495049505</v>
      </c>
      <c r="X207" s="125" t="s">
        <v>204</v>
      </c>
      <c r="Y207" s="55"/>
    </row>
    <row r="208" spans="1:25" x14ac:dyDescent="0.25"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V208" s="22"/>
      <c r="W208" s="55">
        <f>SUM(W6:W207)</f>
        <v>100.0000000000003</v>
      </c>
      <c r="X208" s="55"/>
      <c r="Y208" s="55"/>
    </row>
    <row r="209" spans="2:25" x14ac:dyDescent="0.25"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V209" s="22"/>
      <c r="W209" s="55"/>
      <c r="X209" s="55"/>
      <c r="Y209" s="55"/>
    </row>
    <row r="210" spans="2:25" x14ac:dyDescent="0.25">
      <c r="B210" s="75"/>
      <c r="C210" s="75"/>
      <c r="D210" s="75"/>
      <c r="E210" s="75"/>
      <c r="F210" s="75"/>
      <c r="K210" s="47" t="s">
        <v>107</v>
      </c>
      <c r="L210" s="48" t="s">
        <v>108</v>
      </c>
      <c r="M210" s="48" t="s">
        <v>109</v>
      </c>
      <c r="N210" s="48" t="s">
        <v>110</v>
      </c>
      <c r="O210" s="48" t="s">
        <v>111</v>
      </c>
      <c r="P210" s="48" t="s">
        <v>112</v>
      </c>
      <c r="Q210" s="48" t="s">
        <v>113</v>
      </c>
      <c r="R210" s="48" t="s">
        <v>114</v>
      </c>
      <c r="S210" s="48" t="s">
        <v>146</v>
      </c>
      <c r="T210" s="48" t="s">
        <v>147</v>
      </c>
      <c r="V210" s="22"/>
      <c r="W210" s="75"/>
      <c r="X210" s="75"/>
      <c r="Y210" s="55"/>
    </row>
    <row r="211" spans="2:25" x14ac:dyDescent="0.25">
      <c r="B211" s="75"/>
      <c r="C211" s="75"/>
      <c r="D211" s="75"/>
      <c r="E211" s="75"/>
      <c r="F211" s="75"/>
      <c r="K211" s="45">
        <f>COUNTIF(K6:K207,"SI")</f>
        <v>113</v>
      </c>
      <c r="L211" s="42">
        <f t="shared" ref="L211:Q211" si="12">COUNTIF(L6:L207,"1")</f>
        <v>186</v>
      </c>
      <c r="M211" s="42">
        <f t="shared" si="12"/>
        <v>177</v>
      </c>
      <c r="N211" s="42">
        <f t="shared" si="12"/>
        <v>191</v>
      </c>
      <c r="O211" s="42">
        <f t="shared" si="12"/>
        <v>197</v>
      </c>
      <c r="P211" s="42">
        <f t="shared" si="12"/>
        <v>196</v>
      </c>
      <c r="Q211" s="42">
        <f t="shared" si="12"/>
        <v>104</v>
      </c>
      <c r="R211" s="42">
        <f>COUNTIF(R6:R207,"SI")</f>
        <v>199</v>
      </c>
      <c r="S211" s="67">
        <f>COUNTIF(S6:S207,"Muy Buena")</f>
        <v>87</v>
      </c>
      <c r="T211" s="67">
        <f>COUNTIF(T6:T207,"Definitivamente Si")</f>
        <v>164</v>
      </c>
      <c r="V211" s="22"/>
      <c r="W211" s="75"/>
      <c r="X211" s="75"/>
      <c r="Y211" s="55"/>
    </row>
    <row r="212" spans="2:25" x14ac:dyDescent="0.25">
      <c r="B212" s="75"/>
      <c r="C212" s="75"/>
      <c r="D212" s="75"/>
      <c r="E212" s="75"/>
      <c r="F212" s="75"/>
      <c r="K212" s="45">
        <f>COUNTIF(K6:K207,"NO")</f>
        <v>89</v>
      </c>
      <c r="L212" s="43">
        <f t="shared" ref="L212:Q212" si="13">COUNTIF(L6:L207,"2")</f>
        <v>16</v>
      </c>
      <c r="M212" s="43">
        <f t="shared" si="13"/>
        <v>25</v>
      </c>
      <c r="N212" s="43">
        <f t="shared" si="13"/>
        <v>9</v>
      </c>
      <c r="O212" s="43">
        <f t="shared" si="13"/>
        <v>5</v>
      </c>
      <c r="P212" s="43">
        <f t="shared" si="13"/>
        <v>0</v>
      </c>
      <c r="Q212" s="43">
        <f t="shared" si="13"/>
        <v>93</v>
      </c>
      <c r="R212" s="43">
        <f>COUNTIF(R6:R207,"NO")</f>
        <v>0</v>
      </c>
      <c r="S212" s="67">
        <f>COUNTIF(S6:S207,"Buena")</f>
        <v>100</v>
      </c>
      <c r="T212" s="67">
        <f>COUNTIF(T6:T207,"Probablemte Si")</f>
        <v>34</v>
      </c>
      <c r="V212" s="22"/>
      <c r="W212" s="75"/>
      <c r="X212" s="75"/>
      <c r="Y212" s="55"/>
    </row>
    <row r="213" spans="2:25" x14ac:dyDescent="0.25">
      <c r="B213" s="75"/>
      <c r="C213" s="75"/>
      <c r="D213" s="75"/>
      <c r="E213" s="75"/>
      <c r="F213" s="75"/>
      <c r="K213" s="46"/>
      <c r="L213" s="46">
        <f t="shared" ref="L213:Q213" si="14">COUNTIF(L6:L207,"3")</f>
        <v>0</v>
      </c>
      <c r="M213" s="46">
        <f t="shared" si="14"/>
        <v>0</v>
      </c>
      <c r="N213" s="46">
        <f t="shared" si="14"/>
        <v>2</v>
      </c>
      <c r="O213" s="46">
        <f t="shared" si="14"/>
        <v>0</v>
      </c>
      <c r="P213" s="46">
        <f t="shared" si="14"/>
        <v>6</v>
      </c>
      <c r="Q213" s="46">
        <f t="shared" si="14"/>
        <v>5</v>
      </c>
      <c r="R213" s="46">
        <f>COUNTIF(R6:R207,"TV")</f>
        <v>3</v>
      </c>
      <c r="S213" s="67">
        <f>COUNTIF(S6:S207,"regular")</f>
        <v>13</v>
      </c>
      <c r="T213" s="67">
        <f>COUNTIF(T6:T207,"Definitivamente No")</f>
        <v>0</v>
      </c>
      <c r="V213" s="22"/>
      <c r="W213" s="46"/>
      <c r="X213" s="46"/>
      <c r="Y213" s="55"/>
    </row>
    <row r="214" spans="2:25" x14ac:dyDescent="0.25">
      <c r="B214" s="75"/>
      <c r="C214" s="75"/>
      <c r="D214" s="75"/>
      <c r="E214" s="75"/>
      <c r="F214" s="75"/>
      <c r="K214" s="46"/>
      <c r="L214" s="46"/>
      <c r="M214" s="46"/>
      <c r="N214" s="46"/>
      <c r="O214" s="46"/>
      <c r="P214" s="46"/>
      <c r="Q214" s="46"/>
      <c r="R214" s="46"/>
      <c r="S214" s="67">
        <f>COUNTIF(S6:S207,"mala")</f>
        <v>0</v>
      </c>
      <c r="T214" s="67">
        <f>COUNTIF(T6:T207,"Probablemente No")</f>
        <v>2</v>
      </c>
      <c r="V214" s="22"/>
      <c r="W214" s="46"/>
      <c r="X214" s="46"/>
      <c r="Y214" s="55"/>
    </row>
    <row r="215" spans="2:25" x14ac:dyDescent="0.25">
      <c r="B215" s="75"/>
      <c r="C215" s="75"/>
      <c r="D215" s="75"/>
      <c r="E215" s="75"/>
      <c r="F215" s="75"/>
      <c r="K215" s="46"/>
      <c r="L215" s="46"/>
      <c r="M215" s="46"/>
      <c r="N215" s="46"/>
      <c r="O215" s="46"/>
      <c r="P215" s="46"/>
      <c r="Q215" s="46"/>
      <c r="R215" s="46"/>
      <c r="S215" s="67">
        <f>COUNTIF(O6:S207,"muy mala")</f>
        <v>0</v>
      </c>
      <c r="T215" s="67">
        <f>COUNTIF(T6:T207,"No Respondieron")</f>
        <v>2</v>
      </c>
      <c r="V215" s="22"/>
      <c r="W215" s="46"/>
      <c r="X215" s="46"/>
      <c r="Y215" s="55"/>
    </row>
    <row r="216" spans="2:25" x14ac:dyDescent="0.25">
      <c r="B216" s="75"/>
      <c r="C216" s="75"/>
      <c r="D216" s="75"/>
      <c r="E216" s="75"/>
      <c r="F216" s="75"/>
      <c r="K216" s="46"/>
      <c r="L216" s="46"/>
      <c r="M216" s="46"/>
      <c r="N216" s="46"/>
      <c r="O216" s="46"/>
      <c r="P216" s="46"/>
      <c r="Q216" s="46"/>
      <c r="R216" s="46"/>
      <c r="S216" s="67">
        <f>COUNTIF(S6:S207,"no respondieron")</f>
        <v>2</v>
      </c>
      <c r="T216" s="67"/>
      <c r="V216" s="22"/>
      <c r="W216" s="46"/>
      <c r="X216" s="46"/>
      <c r="Y216" s="55"/>
    </row>
    <row r="217" spans="2:25" x14ac:dyDescent="0.25">
      <c r="B217" s="75"/>
      <c r="C217" s="75"/>
      <c r="D217" s="75"/>
      <c r="E217" s="75"/>
      <c r="F217" s="75" t="s">
        <v>143</v>
      </c>
      <c r="K217" s="44">
        <f t="shared" ref="K217:R217" si="15">SUM(K211:K213)</f>
        <v>202</v>
      </c>
      <c r="L217" s="49">
        <f t="shared" si="15"/>
        <v>202</v>
      </c>
      <c r="M217" s="49">
        <f t="shared" si="15"/>
        <v>202</v>
      </c>
      <c r="N217" s="49">
        <f t="shared" si="15"/>
        <v>202</v>
      </c>
      <c r="O217" s="49">
        <f t="shared" si="15"/>
        <v>202</v>
      </c>
      <c r="P217" s="49">
        <f t="shared" si="15"/>
        <v>202</v>
      </c>
      <c r="Q217" s="49">
        <f t="shared" si="15"/>
        <v>202</v>
      </c>
      <c r="R217" s="49">
        <f t="shared" si="15"/>
        <v>202</v>
      </c>
      <c r="S217" s="49">
        <f>SUM(S211:S216)</f>
        <v>202</v>
      </c>
      <c r="T217" s="49">
        <f>SUM(T211:T215)</f>
        <v>202</v>
      </c>
      <c r="V217" s="22"/>
      <c r="W217" s="46"/>
      <c r="X217" s="46"/>
      <c r="Y217" s="55"/>
    </row>
    <row r="218" spans="2:25" x14ac:dyDescent="0.25"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V218" s="22"/>
      <c r="W218" s="55"/>
      <c r="X218" s="55"/>
      <c r="Y218" s="55"/>
    </row>
    <row r="219" spans="2:25" x14ac:dyDescent="0.25"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V219" s="22"/>
      <c r="W219" s="55"/>
      <c r="X219" s="55"/>
      <c r="Y219" s="55"/>
    </row>
    <row r="220" spans="2:25" x14ac:dyDescent="0.25"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V220" s="22"/>
      <c r="W220" s="55"/>
      <c r="X220" s="55"/>
      <c r="Y220" s="55"/>
    </row>
    <row r="221" spans="2:25" x14ac:dyDescent="0.25"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V221" s="22"/>
      <c r="W221" s="55"/>
      <c r="X221" s="55"/>
      <c r="Y221" s="55"/>
    </row>
    <row r="222" spans="2:25" x14ac:dyDescent="0.25"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V222" s="22"/>
      <c r="W222" s="55"/>
      <c r="X222" s="55"/>
      <c r="Y222" s="55"/>
    </row>
    <row r="223" spans="2:25" x14ac:dyDescent="0.25"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V223" s="22"/>
      <c r="W223" s="55"/>
      <c r="X223" s="55"/>
      <c r="Y223" s="55"/>
    </row>
    <row r="224" spans="2:25" x14ac:dyDescent="0.25"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V224" s="22"/>
      <c r="W224" s="55"/>
      <c r="X224" s="55"/>
      <c r="Y224" s="55"/>
    </row>
    <row r="225" spans="2:25" x14ac:dyDescent="0.25"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V225" s="22"/>
      <c r="W225" s="55"/>
      <c r="X225" s="55"/>
      <c r="Y225" s="55"/>
    </row>
    <row r="226" spans="2:25" x14ac:dyDescent="0.25"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V226" s="22"/>
      <c r="W226" s="55"/>
      <c r="X226" s="55"/>
      <c r="Y226" s="55"/>
    </row>
    <row r="227" spans="2:25" x14ac:dyDescent="0.25"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V227" s="22"/>
      <c r="W227" s="55"/>
      <c r="X227" s="55"/>
      <c r="Y227" s="55"/>
    </row>
    <row r="228" spans="2:25" x14ac:dyDescent="0.25"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V228" s="22"/>
      <c r="W228" s="55"/>
      <c r="X228" s="55"/>
      <c r="Y228" s="55"/>
    </row>
    <row r="229" spans="2:25" x14ac:dyDescent="0.25"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V229" s="22"/>
      <c r="W229" s="55"/>
      <c r="X229" s="55"/>
      <c r="Y229" s="55"/>
    </row>
    <row r="230" spans="2:25" x14ac:dyDescent="0.25"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V230" s="22"/>
      <c r="W230" s="55"/>
      <c r="X230" s="55"/>
      <c r="Y230" s="55"/>
    </row>
    <row r="231" spans="2:25" x14ac:dyDescent="0.25"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V231" s="22"/>
      <c r="W231" s="55"/>
      <c r="X231" s="55"/>
      <c r="Y231" s="55"/>
    </row>
    <row r="232" spans="2:25" x14ac:dyDescent="0.25"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V232" s="22"/>
      <c r="W232" s="55"/>
      <c r="X232" s="55"/>
      <c r="Y232" s="55"/>
    </row>
    <row r="233" spans="2:25" x14ac:dyDescent="0.25"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V233" s="22"/>
      <c r="W233" s="55"/>
      <c r="X233" s="55"/>
      <c r="Y233" s="55"/>
    </row>
    <row r="234" spans="2:25" x14ac:dyDescent="0.25"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V234" s="22"/>
      <c r="W234" s="55"/>
      <c r="X234" s="55"/>
      <c r="Y234" s="55"/>
    </row>
    <row r="235" spans="2:25" x14ac:dyDescent="0.25"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V235" s="22"/>
      <c r="W235" s="55"/>
      <c r="X235" s="55"/>
      <c r="Y235" s="55"/>
    </row>
    <row r="236" spans="2:25" x14ac:dyDescent="0.25"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V236" s="22"/>
      <c r="W236" s="55"/>
      <c r="X236" s="55"/>
      <c r="Y236" s="55"/>
    </row>
    <row r="237" spans="2:25" x14ac:dyDescent="0.25"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V237" s="22"/>
      <c r="W237" s="55"/>
      <c r="X237" s="55"/>
      <c r="Y237" s="55"/>
    </row>
    <row r="238" spans="2:25" x14ac:dyDescent="0.25"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V238" s="22"/>
      <c r="W238" s="55"/>
      <c r="X238" s="55"/>
      <c r="Y238" s="55"/>
    </row>
    <row r="239" spans="2:25" x14ac:dyDescent="0.25"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V239" s="22"/>
      <c r="W239" s="55"/>
      <c r="X239" s="55"/>
      <c r="Y239" s="55"/>
    </row>
    <row r="240" spans="2:25" x14ac:dyDescent="0.25"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V240" s="22"/>
      <c r="W240" s="55"/>
      <c r="X240" s="55"/>
      <c r="Y240" s="55"/>
    </row>
    <row r="241" spans="2:25" x14ac:dyDescent="0.25"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V241" s="22"/>
      <c r="W241" s="55"/>
      <c r="X241" s="55"/>
      <c r="Y241" s="55"/>
    </row>
    <row r="242" spans="2:25" x14ac:dyDescent="0.25"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V242" s="22"/>
      <c r="W242" s="55"/>
      <c r="X242" s="55"/>
      <c r="Y242" s="55"/>
    </row>
    <row r="243" spans="2:25" x14ac:dyDescent="0.25"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V243" s="22"/>
      <c r="W243" s="55"/>
      <c r="X243" s="55"/>
      <c r="Y243" s="55"/>
    </row>
    <row r="244" spans="2:25" x14ac:dyDescent="0.25"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V244" s="22"/>
      <c r="W244" s="55"/>
      <c r="X244" s="55"/>
      <c r="Y244" s="55"/>
    </row>
    <row r="245" spans="2:25" x14ac:dyDescent="0.25"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V245" s="22"/>
      <c r="W245" s="55"/>
      <c r="X245" s="55"/>
      <c r="Y245" s="55"/>
    </row>
    <row r="246" spans="2:25" x14ac:dyDescent="0.25"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V246" s="22"/>
      <c r="W246" s="55"/>
      <c r="X246" s="55"/>
      <c r="Y246" s="55"/>
    </row>
    <row r="247" spans="2:25" x14ac:dyDescent="0.25"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V247" s="22"/>
      <c r="W247" s="55"/>
      <c r="X247" s="55"/>
      <c r="Y247" s="55"/>
    </row>
    <row r="248" spans="2:25" x14ac:dyDescent="0.25"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V248" s="22"/>
      <c r="W248" s="55"/>
      <c r="X248" s="55"/>
      <c r="Y248" s="55"/>
    </row>
    <row r="249" spans="2:25" x14ac:dyDescent="0.25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V249" s="22"/>
      <c r="W249" s="55"/>
      <c r="X249" s="55"/>
      <c r="Y249" s="55"/>
    </row>
    <row r="250" spans="2:25" x14ac:dyDescent="0.25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V250" s="22"/>
      <c r="W250" s="55"/>
      <c r="X250" s="55"/>
      <c r="Y250" s="55"/>
    </row>
    <row r="251" spans="2:25" x14ac:dyDescent="0.25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V251" s="22"/>
      <c r="W251" s="55"/>
      <c r="X251" s="55"/>
      <c r="Y251" s="55"/>
    </row>
    <row r="252" spans="2:25" x14ac:dyDescent="0.25">
      <c r="B252" s="36"/>
      <c r="C252" s="36"/>
      <c r="D252" s="36"/>
      <c r="E252" s="36"/>
      <c r="F252" s="36"/>
      <c r="G252" s="36"/>
      <c r="H252" s="36"/>
      <c r="I252" s="36"/>
      <c r="J252" s="36"/>
      <c r="K252" s="46"/>
      <c r="L252" s="46"/>
      <c r="M252" s="46"/>
      <c r="N252" s="46"/>
      <c r="O252" s="46"/>
      <c r="P252" s="46"/>
      <c r="Q252" s="46"/>
      <c r="R252" s="46"/>
      <c r="V252" s="22"/>
      <c r="W252" s="55"/>
      <c r="X252" s="55"/>
      <c r="Y252" s="55"/>
    </row>
    <row r="253" spans="2:25" x14ac:dyDescent="0.25">
      <c r="B253" s="36"/>
      <c r="C253" s="36"/>
      <c r="D253" s="36"/>
      <c r="E253" s="36"/>
      <c r="F253" s="36"/>
      <c r="G253" s="36"/>
      <c r="H253" s="36"/>
      <c r="I253" s="36"/>
      <c r="J253" s="36"/>
      <c r="K253" s="46"/>
      <c r="L253" s="46"/>
      <c r="M253" s="46"/>
      <c r="N253" s="46"/>
      <c r="O253" s="46"/>
      <c r="P253" s="46"/>
      <c r="Q253" s="46"/>
      <c r="R253" s="46"/>
      <c r="V253" s="22"/>
      <c r="W253" s="55"/>
      <c r="X253" s="55"/>
      <c r="Y253" s="55"/>
    </row>
    <row r="254" spans="2:25" x14ac:dyDescent="0.25">
      <c r="B254" s="36"/>
      <c r="C254" s="36"/>
      <c r="D254" s="36"/>
      <c r="E254" s="36"/>
      <c r="F254" s="36"/>
      <c r="G254" s="36"/>
      <c r="H254" s="36"/>
      <c r="I254" s="36"/>
      <c r="J254" s="36"/>
      <c r="K254" s="46"/>
      <c r="L254" s="46"/>
      <c r="M254" s="46"/>
      <c r="N254" s="46"/>
      <c r="O254" s="46"/>
      <c r="P254" s="46"/>
      <c r="Q254" s="46"/>
      <c r="R254" s="46"/>
      <c r="V254" s="22"/>
      <c r="W254" s="55"/>
      <c r="X254" s="55"/>
      <c r="Y254" s="55"/>
    </row>
    <row r="255" spans="2:25" x14ac:dyDescent="0.25">
      <c r="B255" s="36"/>
      <c r="C255" s="36"/>
      <c r="D255" s="36"/>
      <c r="E255" s="36"/>
      <c r="F255" s="36"/>
      <c r="G255" s="36"/>
      <c r="H255" s="36"/>
      <c r="I255" s="36"/>
      <c r="J255" s="36"/>
      <c r="K255" s="46"/>
      <c r="L255" s="46"/>
      <c r="M255" s="46"/>
      <c r="N255" s="46"/>
      <c r="O255" s="46"/>
      <c r="P255" s="46"/>
      <c r="Q255" s="46"/>
      <c r="R255" s="46"/>
      <c r="V255" s="22"/>
      <c r="W255" s="55"/>
      <c r="X255" s="55"/>
      <c r="Y255" s="55"/>
    </row>
    <row r="256" spans="2:25" x14ac:dyDescent="0.25">
      <c r="B256" s="36"/>
      <c r="C256" s="36"/>
      <c r="D256" s="36"/>
      <c r="E256" s="36"/>
      <c r="F256" s="36"/>
      <c r="G256" s="36"/>
      <c r="H256" s="36"/>
      <c r="I256" s="36"/>
      <c r="J256" s="36"/>
      <c r="K256" s="46"/>
      <c r="L256" s="46"/>
      <c r="M256" s="46"/>
      <c r="N256" s="46"/>
      <c r="O256" s="46"/>
      <c r="P256" s="46"/>
      <c r="Q256" s="46"/>
      <c r="R256" s="46"/>
      <c r="V256" s="22"/>
      <c r="W256" s="55"/>
      <c r="X256" s="55"/>
      <c r="Y256" s="55"/>
    </row>
    <row r="257" spans="2:25" x14ac:dyDescent="0.25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V257" s="22"/>
      <c r="W257" s="55"/>
      <c r="X257" s="55"/>
      <c r="Y257" s="55"/>
    </row>
    <row r="258" spans="2:25" x14ac:dyDescent="0.25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V258" s="22"/>
      <c r="W258" s="55"/>
      <c r="X258" s="55"/>
      <c r="Y258" s="55"/>
    </row>
    <row r="259" spans="2:25" x14ac:dyDescent="0.25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V259" s="22"/>
      <c r="W259" s="55"/>
      <c r="X259" s="55"/>
      <c r="Y259" s="55"/>
    </row>
    <row r="260" spans="2:25" x14ac:dyDescent="0.25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V260" s="22"/>
      <c r="W260" s="55"/>
      <c r="X260" s="55"/>
      <c r="Y260" s="55"/>
    </row>
    <row r="261" spans="2:25" x14ac:dyDescent="0.25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V261" s="22"/>
      <c r="W261" s="55"/>
      <c r="X261" s="55"/>
      <c r="Y261" s="55"/>
    </row>
    <row r="262" spans="2:25" x14ac:dyDescent="0.25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V262" s="22"/>
      <c r="W262" s="55"/>
      <c r="X262" s="55"/>
      <c r="Y262" s="55"/>
    </row>
    <row r="263" spans="2:25" x14ac:dyDescent="0.25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V263" s="22"/>
      <c r="W263" s="55"/>
      <c r="X263" s="55"/>
      <c r="Y263" s="55"/>
    </row>
    <row r="264" spans="2:25" x14ac:dyDescent="0.25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V264" s="22"/>
      <c r="W264" s="55"/>
      <c r="X264" s="55"/>
      <c r="Y264" s="55"/>
    </row>
    <row r="265" spans="2:25" x14ac:dyDescent="0.25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V265" s="22"/>
      <c r="W265" s="55"/>
      <c r="X265" s="55"/>
      <c r="Y265" s="55"/>
    </row>
    <row r="266" spans="2:25" x14ac:dyDescent="0.25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V266" s="22"/>
      <c r="W266" s="55"/>
      <c r="X266" s="55"/>
      <c r="Y266" s="55"/>
    </row>
    <row r="267" spans="2:25" x14ac:dyDescent="0.25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V267" s="22"/>
      <c r="W267" s="55"/>
      <c r="X267" s="55"/>
      <c r="Y267" s="55"/>
    </row>
    <row r="268" spans="2:25" x14ac:dyDescent="0.25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V268" s="22"/>
      <c r="W268" s="55"/>
      <c r="X268" s="55"/>
      <c r="Y268" s="55"/>
    </row>
    <row r="269" spans="2:25" x14ac:dyDescent="0.25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V269" s="22"/>
      <c r="W269" s="55"/>
      <c r="X269" s="55"/>
      <c r="Y269" s="55"/>
    </row>
    <row r="270" spans="2:25" x14ac:dyDescent="0.25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V270" s="22"/>
      <c r="W270" s="55"/>
      <c r="X270" s="55"/>
      <c r="Y270" s="55"/>
    </row>
    <row r="271" spans="2:25" x14ac:dyDescent="0.25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V271" s="22"/>
      <c r="W271" s="55"/>
      <c r="X271" s="55"/>
      <c r="Y271" s="55"/>
    </row>
    <row r="272" spans="2:25" x14ac:dyDescent="0.25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V272" s="22"/>
      <c r="W272" s="55"/>
      <c r="X272" s="55"/>
      <c r="Y272" s="55"/>
    </row>
    <row r="273" spans="2:25" x14ac:dyDescent="0.25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V273" s="22"/>
      <c r="W273" s="55"/>
      <c r="X273" s="55"/>
      <c r="Y273" s="55"/>
    </row>
    <row r="274" spans="2:25" x14ac:dyDescent="0.25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V274" s="22"/>
      <c r="W274" s="55"/>
      <c r="X274" s="55"/>
      <c r="Y274" s="55"/>
    </row>
    <row r="275" spans="2:25" x14ac:dyDescent="0.25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V275" s="22"/>
      <c r="W275" s="55"/>
      <c r="X275" s="55"/>
      <c r="Y275" s="55"/>
    </row>
    <row r="276" spans="2:25" x14ac:dyDescent="0.25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V276" s="22"/>
      <c r="W276" s="55"/>
      <c r="X276" s="55"/>
      <c r="Y276" s="55"/>
    </row>
    <row r="277" spans="2:25" x14ac:dyDescent="0.25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V277" s="22"/>
      <c r="W277" s="55"/>
      <c r="X277" s="55"/>
      <c r="Y277" s="55"/>
    </row>
    <row r="278" spans="2:25" x14ac:dyDescent="0.25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V278" s="22"/>
      <c r="W278" s="55"/>
      <c r="X278" s="55"/>
      <c r="Y278" s="55"/>
    </row>
    <row r="279" spans="2:25" x14ac:dyDescent="0.25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V279" s="22"/>
      <c r="W279" s="55"/>
      <c r="X279" s="55"/>
      <c r="Y279" s="55"/>
    </row>
    <row r="280" spans="2:25" x14ac:dyDescent="0.25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V280" s="22"/>
      <c r="W280" s="55"/>
      <c r="X280" s="55"/>
      <c r="Y280" s="55"/>
    </row>
    <row r="281" spans="2:25" x14ac:dyDescent="0.25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V281" s="22"/>
      <c r="W281" s="55"/>
      <c r="X281" s="55"/>
      <c r="Y281" s="55"/>
    </row>
    <row r="282" spans="2:25" x14ac:dyDescent="0.25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V282" s="22"/>
      <c r="W282" s="55"/>
      <c r="X282" s="55"/>
      <c r="Y282" s="55"/>
    </row>
    <row r="283" spans="2:25" x14ac:dyDescent="0.25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V283" s="22"/>
      <c r="W283" s="55"/>
      <c r="X283" s="55"/>
      <c r="Y283" s="55"/>
    </row>
    <row r="284" spans="2:25" x14ac:dyDescent="0.25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V284" s="22"/>
      <c r="W284" s="55"/>
      <c r="X284" s="55"/>
      <c r="Y284" s="55"/>
    </row>
    <row r="285" spans="2:25" x14ac:dyDescent="0.25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V285" s="22"/>
      <c r="W285" s="55"/>
      <c r="X285" s="55"/>
      <c r="Y285" s="55"/>
    </row>
    <row r="286" spans="2:25" x14ac:dyDescent="0.25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V286" s="22"/>
      <c r="W286" s="55"/>
      <c r="X286" s="55"/>
      <c r="Y286" s="55"/>
    </row>
    <row r="287" spans="2:25" x14ac:dyDescent="0.25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V287" s="22"/>
      <c r="W287" s="55"/>
      <c r="X287" s="55"/>
      <c r="Y287" s="55"/>
    </row>
    <row r="288" spans="2:25" x14ac:dyDescent="0.25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V288" s="22"/>
      <c r="W288" s="55"/>
      <c r="X288" s="55"/>
      <c r="Y288" s="55"/>
    </row>
    <row r="289" spans="2:25" x14ac:dyDescent="0.25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V289" s="22"/>
      <c r="W289" s="55"/>
      <c r="X289" s="55"/>
      <c r="Y289" s="55"/>
    </row>
    <row r="290" spans="2:25" x14ac:dyDescent="0.25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V290" s="22"/>
      <c r="W290" s="55"/>
      <c r="X290" s="55"/>
      <c r="Y290" s="55"/>
    </row>
    <row r="291" spans="2:25" x14ac:dyDescent="0.25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V291" s="22"/>
      <c r="W291" s="55"/>
      <c r="X291" s="55"/>
      <c r="Y291" s="55"/>
    </row>
    <row r="292" spans="2:25" x14ac:dyDescent="0.25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V292" s="22"/>
      <c r="W292" s="55"/>
      <c r="X292" s="55"/>
      <c r="Y292" s="55"/>
    </row>
    <row r="293" spans="2:25" x14ac:dyDescent="0.25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V293" s="22"/>
      <c r="W293" s="55"/>
      <c r="X293" s="55"/>
      <c r="Y293" s="55"/>
    </row>
    <row r="294" spans="2:25" x14ac:dyDescent="0.25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V294" s="22"/>
      <c r="W294" s="55"/>
      <c r="X294" s="55"/>
      <c r="Y294" s="55"/>
    </row>
    <row r="295" spans="2:25" x14ac:dyDescent="0.25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V295" s="22"/>
      <c r="W295" s="55"/>
      <c r="X295" s="55"/>
      <c r="Y295" s="55"/>
    </row>
    <row r="296" spans="2:25" x14ac:dyDescent="0.25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V296" s="22"/>
      <c r="W296" s="55"/>
      <c r="X296" s="55"/>
      <c r="Y296" s="55"/>
    </row>
    <row r="297" spans="2:25" x14ac:dyDescent="0.25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V297" s="22"/>
      <c r="W297" s="55"/>
      <c r="X297" s="55"/>
      <c r="Y297" s="55"/>
    </row>
    <row r="298" spans="2:25" x14ac:dyDescent="0.25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V298" s="22"/>
      <c r="W298" s="55"/>
      <c r="X298" s="55"/>
      <c r="Y298" s="55"/>
    </row>
    <row r="299" spans="2:25" x14ac:dyDescent="0.25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V299" s="22"/>
      <c r="W299" s="55"/>
      <c r="X299" s="55"/>
      <c r="Y299" s="55"/>
    </row>
    <row r="300" spans="2:25" x14ac:dyDescent="0.25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V300" s="22"/>
      <c r="W300" s="55"/>
      <c r="X300" s="55"/>
      <c r="Y300" s="55"/>
    </row>
    <row r="301" spans="2:25" x14ac:dyDescent="0.25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V301" s="22"/>
      <c r="W301" s="55"/>
      <c r="X301" s="55"/>
      <c r="Y301" s="55"/>
    </row>
    <row r="302" spans="2:25" x14ac:dyDescent="0.25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V302" s="22"/>
      <c r="W302" s="55"/>
      <c r="X302" s="55"/>
      <c r="Y302" s="55"/>
    </row>
    <row r="303" spans="2:25" x14ac:dyDescent="0.25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V303" s="22"/>
      <c r="W303" s="55"/>
      <c r="X303" s="55"/>
      <c r="Y303" s="55"/>
    </row>
    <row r="304" spans="2:25" x14ac:dyDescent="0.25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V304" s="22"/>
      <c r="W304" s="55"/>
      <c r="X304" s="55"/>
      <c r="Y304" s="55"/>
    </row>
    <row r="305" spans="2:25" x14ac:dyDescent="0.25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V305" s="22"/>
      <c r="W305" s="55"/>
      <c r="X305" s="55"/>
      <c r="Y305" s="55"/>
    </row>
    <row r="306" spans="2:25" x14ac:dyDescent="0.25"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V306" s="22"/>
      <c r="W306" s="55"/>
      <c r="X306" s="55"/>
      <c r="Y306" s="55"/>
    </row>
    <row r="307" spans="2:25" x14ac:dyDescent="0.25"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V307" s="22"/>
      <c r="W307" s="55"/>
      <c r="X307" s="55"/>
      <c r="Y307" s="55"/>
    </row>
    <row r="308" spans="2:25" x14ac:dyDescent="0.25"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V308" s="22"/>
      <c r="W308" s="55"/>
      <c r="X308" s="55"/>
      <c r="Y308" s="55"/>
    </row>
    <row r="309" spans="2:25" x14ac:dyDescent="0.25"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V309" s="22"/>
      <c r="W309" s="55"/>
      <c r="X309" s="55"/>
      <c r="Y309" s="55"/>
    </row>
    <row r="310" spans="2:25" x14ac:dyDescent="0.25"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V310" s="22"/>
      <c r="W310" s="55"/>
      <c r="X310" s="55"/>
      <c r="Y310" s="55"/>
    </row>
    <row r="311" spans="2:25" x14ac:dyDescent="0.25"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V311" s="22"/>
      <c r="W311" s="55"/>
      <c r="X311" s="55"/>
      <c r="Y311" s="55"/>
    </row>
    <row r="312" spans="2:25" x14ac:dyDescent="0.25"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V312" s="22"/>
      <c r="W312" s="55"/>
      <c r="X312" s="55"/>
      <c r="Y312" s="55"/>
    </row>
    <row r="313" spans="2:25" x14ac:dyDescent="0.25"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V313" s="22"/>
      <c r="W313" s="55"/>
      <c r="X313" s="55"/>
      <c r="Y313" s="55"/>
    </row>
    <row r="314" spans="2:25" x14ac:dyDescent="0.25"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V314" s="22"/>
      <c r="W314" s="55"/>
      <c r="X314" s="55"/>
      <c r="Y314" s="55"/>
    </row>
    <row r="315" spans="2:25" x14ac:dyDescent="0.25"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V315" s="22"/>
      <c r="W315" s="55"/>
      <c r="X315" s="55"/>
      <c r="Y315" s="55"/>
    </row>
    <row r="316" spans="2:25" x14ac:dyDescent="0.25"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V316" s="22"/>
      <c r="W316" s="55"/>
      <c r="X316" s="55"/>
      <c r="Y316" s="55"/>
    </row>
    <row r="317" spans="2:25" x14ac:dyDescent="0.25"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V317" s="22"/>
      <c r="W317" s="55"/>
      <c r="X317" s="55"/>
      <c r="Y317" s="55"/>
    </row>
    <row r="318" spans="2:25" x14ac:dyDescent="0.25"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V318" s="22"/>
      <c r="W318" s="55"/>
      <c r="X318" s="55"/>
      <c r="Y318" s="55"/>
    </row>
    <row r="319" spans="2:25" x14ac:dyDescent="0.25"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V319" s="22"/>
      <c r="W319" s="55"/>
      <c r="X319" s="55"/>
      <c r="Y319" s="55"/>
    </row>
    <row r="320" spans="2:25" x14ac:dyDescent="0.25"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V320" s="22"/>
      <c r="W320" s="55"/>
      <c r="X320" s="55"/>
      <c r="Y320" s="55"/>
    </row>
    <row r="321" spans="2:25" x14ac:dyDescent="0.25"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V321" s="22"/>
      <c r="W321" s="55"/>
      <c r="X321" s="55"/>
      <c r="Y321" s="55"/>
    </row>
    <row r="322" spans="2:25" x14ac:dyDescent="0.25"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V322" s="22"/>
      <c r="W322" s="55"/>
      <c r="X322" s="55"/>
      <c r="Y322" s="55"/>
    </row>
    <row r="323" spans="2:25" x14ac:dyDescent="0.25"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V323" s="22"/>
      <c r="W323" s="55"/>
      <c r="X323" s="55"/>
      <c r="Y323" s="55"/>
    </row>
    <row r="324" spans="2:25" x14ac:dyDescent="0.25"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V324" s="22"/>
      <c r="W324" s="55"/>
      <c r="X324" s="55"/>
      <c r="Y324" s="55"/>
    </row>
    <row r="325" spans="2:25" x14ac:dyDescent="0.25"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V325" s="22"/>
      <c r="W325" s="55"/>
      <c r="X325" s="55"/>
      <c r="Y325" s="55"/>
    </row>
    <row r="326" spans="2:25" x14ac:dyDescent="0.25"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V326" s="22"/>
      <c r="W326" s="55"/>
      <c r="X326" s="55"/>
      <c r="Y326" s="55"/>
    </row>
    <row r="327" spans="2:25" x14ac:dyDescent="0.25"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V327" s="22"/>
      <c r="W327" s="55"/>
      <c r="X327" s="55"/>
      <c r="Y327" s="55"/>
    </row>
    <row r="328" spans="2:25" x14ac:dyDescent="0.25"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V328" s="22"/>
      <c r="W328" s="55"/>
      <c r="X328" s="55"/>
      <c r="Y328" s="55"/>
    </row>
    <row r="329" spans="2:25" x14ac:dyDescent="0.25"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V329" s="22"/>
      <c r="W329" s="55"/>
      <c r="X329" s="55"/>
      <c r="Y329" s="55"/>
    </row>
    <row r="330" spans="2:25" x14ac:dyDescent="0.25"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V330" s="22"/>
      <c r="W330" s="55"/>
      <c r="X330" s="55"/>
      <c r="Y330" s="55"/>
    </row>
    <row r="331" spans="2:25" x14ac:dyDescent="0.25"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V331" s="22"/>
      <c r="W331" s="55"/>
      <c r="X331" s="55"/>
      <c r="Y331" s="55"/>
    </row>
    <row r="332" spans="2:25" x14ac:dyDescent="0.25"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V332" s="22"/>
      <c r="W332" s="55"/>
      <c r="X332" s="55"/>
      <c r="Y332" s="55"/>
    </row>
    <row r="333" spans="2:25" x14ac:dyDescent="0.25"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V333" s="22"/>
      <c r="W333" s="55"/>
      <c r="X333" s="55"/>
      <c r="Y333" s="55"/>
    </row>
    <row r="334" spans="2:25" x14ac:dyDescent="0.25"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V334" s="22"/>
      <c r="W334" s="55"/>
      <c r="X334" s="55"/>
      <c r="Y334" s="55"/>
    </row>
    <row r="335" spans="2:25" x14ac:dyDescent="0.25"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V335" s="22"/>
      <c r="W335" s="55"/>
      <c r="X335" s="55"/>
      <c r="Y335" s="55"/>
    </row>
    <row r="336" spans="2:25" x14ac:dyDescent="0.25"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V336" s="22"/>
      <c r="W336" s="55"/>
      <c r="X336" s="55"/>
      <c r="Y336" s="55"/>
    </row>
    <row r="337" spans="2:25" x14ac:dyDescent="0.25"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V337" s="22"/>
      <c r="W337" s="55"/>
      <c r="X337" s="55"/>
      <c r="Y337" s="55"/>
    </row>
    <row r="338" spans="2:25" x14ac:dyDescent="0.25"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V338" s="22"/>
      <c r="W338" s="55"/>
      <c r="X338" s="55"/>
      <c r="Y338" s="55"/>
    </row>
    <row r="339" spans="2:25" x14ac:dyDescent="0.25"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V339" s="22"/>
      <c r="W339" s="55"/>
      <c r="X339" s="55"/>
      <c r="Y339" s="55"/>
    </row>
    <row r="340" spans="2:25" x14ac:dyDescent="0.25"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V340" s="22"/>
      <c r="W340" s="55"/>
      <c r="X340" s="55"/>
      <c r="Y340" s="55"/>
    </row>
    <row r="341" spans="2:25" x14ac:dyDescent="0.25"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V341" s="22"/>
      <c r="W341" s="55"/>
      <c r="X341" s="55"/>
      <c r="Y341" s="55"/>
    </row>
    <row r="342" spans="2:25" x14ac:dyDescent="0.25"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V342" s="22"/>
      <c r="W342" s="55"/>
      <c r="X342" s="55"/>
      <c r="Y342" s="55"/>
    </row>
    <row r="343" spans="2:25" x14ac:dyDescent="0.25"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V343" s="22"/>
      <c r="W343" s="55"/>
      <c r="X343" s="55"/>
      <c r="Y343" s="55"/>
    </row>
    <row r="344" spans="2:25" x14ac:dyDescent="0.25"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V344" s="22"/>
      <c r="W344" s="55"/>
      <c r="X344" s="55"/>
      <c r="Y344" s="55"/>
    </row>
    <row r="345" spans="2:25" x14ac:dyDescent="0.25"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V345" s="22"/>
      <c r="W345" s="55"/>
      <c r="X345" s="55"/>
      <c r="Y345" s="55"/>
    </row>
    <row r="346" spans="2:25" x14ac:dyDescent="0.25"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V346" s="22"/>
      <c r="W346" s="55"/>
      <c r="X346" s="55"/>
      <c r="Y346" s="55"/>
    </row>
    <row r="347" spans="2:25" x14ac:dyDescent="0.25"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V347" s="22"/>
      <c r="W347" s="55"/>
      <c r="X347" s="55"/>
      <c r="Y347" s="55"/>
    </row>
    <row r="348" spans="2:25" x14ac:dyDescent="0.25"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V348" s="22"/>
      <c r="W348" s="55"/>
      <c r="X348" s="55"/>
      <c r="Y348" s="55"/>
    </row>
    <row r="349" spans="2:25" x14ac:dyDescent="0.25"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V349" s="22"/>
      <c r="W349" s="55"/>
      <c r="X349" s="55"/>
      <c r="Y349" s="55"/>
    </row>
    <row r="350" spans="2:25" x14ac:dyDescent="0.25"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V350" s="22"/>
      <c r="W350" s="55"/>
      <c r="X350" s="55"/>
      <c r="Y350" s="55"/>
    </row>
    <row r="351" spans="2:25" x14ac:dyDescent="0.25"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V351" s="22"/>
      <c r="W351" s="55"/>
      <c r="X351" s="55"/>
      <c r="Y351" s="55"/>
    </row>
    <row r="352" spans="2:25" x14ac:dyDescent="0.25"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V352" s="22"/>
      <c r="W352" s="55"/>
      <c r="X352" s="55"/>
      <c r="Y352" s="55"/>
    </row>
    <row r="353" spans="2:25" x14ac:dyDescent="0.25"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V353" s="22"/>
      <c r="W353" s="55"/>
      <c r="X353" s="55"/>
      <c r="Y353" s="55"/>
    </row>
    <row r="354" spans="2:25" x14ac:dyDescent="0.25"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V354" s="22"/>
      <c r="W354" s="55"/>
      <c r="X354" s="55"/>
      <c r="Y354" s="55"/>
    </row>
    <row r="355" spans="2:25" x14ac:dyDescent="0.25"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V355" s="22"/>
      <c r="W355" s="55"/>
      <c r="X355" s="55"/>
      <c r="Y355" s="55"/>
    </row>
    <row r="356" spans="2:25" x14ac:dyDescent="0.25"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V356" s="22"/>
      <c r="W356" s="55"/>
      <c r="X356" s="55"/>
      <c r="Y356" s="55"/>
    </row>
    <row r="357" spans="2:25" x14ac:dyDescent="0.25"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V357" s="22"/>
      <c r="W357" s="55"/>
      <c r="X357" s="55"/>
      <c r="Y357" s="55"/>
    </row>
    <row r="358" spans="2:25" x14ac:dyDescent="0.25"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V358" s="22"/>
      <c r="W358" s="55"/>
      <c r="X358" s="55"/>
      <c r="Y358" s="55"/>
    </row>
    <row r="359" spans="2:25" x14ac:dyDescent="0.25"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V359" s="22"/>
      <c r="W359" s="55"/>
      <c r="X359" s="55"/>
      <c r="Y359" s="55"/>
    </row>
    <row r="360" spans="2:25" x14ac:dyDescent="0.25"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V360" s="22"/>
      <c r="W360" s="55"/>
      <c r="X360" s="55"/>
      <c r="Y360" s="55"/>
    </row>
    <row r="361" spans="2:25" x14ac:dyDescent="0.25"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V361" s="22"/>
      <c r="W361" s="55"/>
      <c r="X361" s="55"/>
      <c r="Y361" s="55"/>
    </row>
    <row r="362" spans="2:25" x14ac:dyDescent="0.25"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V362" s="22"/>
      <c r="W362" s="55"/>
      <c r="X362" s="55"/>
      <c r="Y362" s="55"/>
    </row>
    <row r="363" spans="2:25" x14ac:dyDescent="0.25"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V363" s="22"/>
      <c r="W363" s="55"/>
      <c r="X363" s="55"/>
      <c r="Y363" s="55"/>
    </row>
    <row r="364" spans="2:25" x14ac:dyDescent="0.25"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V364" s="22"/>
      <c r="W364" s="55"/>
      <c r="X364" s="55"/>
      <c r="Y364" s="55"/>
    </row>
    <row r="365" spans="2:25" x14ac:dyDescent="0.25"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V365" s="22"/>
      <c r="W365" s="55"/>
      <c r="X365" s="55"/>
      <c r="Y365" s="55"/>
    </row>
    <row r="366" spans="2:25" x14ac:dyDescent="0.25"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V366" s="22"/>
      <c r="W366" s="55"/>
      <c r="X366" s="55"/>
      <c r="Y366" s="55"/>
    </row>
    <row r="367" spans="2:25" x14ac:dyDescent="0.25"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V367" s="22"/>
      <c r="W367" s="55"/>
      <c r="X367" s="55"/>
      <c r="Y367" s="55"/>
    </row>
    <row r="368" spans="2:25" x14ac:dyDescent="0.25"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V368" s="22"/>
      <c r="W368" s="55"/>
      <c r="X368" s="55"/>
      <c r="Y368" s="55"/>
    </row>
    <row r="369" spans="2:25" x14ac:dyDescent="0.25"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V369" s="22"/>
      <c r="W369" s="55"/>
      <c r="X369" s="55"/>
      <c r="Y369" s="55"/>
    </row>
    <row r="370" spans="2:25" x14ac:dyDescent="0.25"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V370" s="22"/>
      <c r="W370" s="55"/>
      <c r="X370" s="55"/>
      <c r="Y370" s="55"/>
    </row>
    <row r="371" spans="2:25" x14ac:dyDescent="0.25"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V371" s="22"/>
      <c r="W371" s="55"/>
      <c r="X371" s="55"/>
      <c r="Y371" s="55"/>
    </row>
    <row r="372" spans="2:25" x14ac:dyDescent="0.25"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V372" s="22"/>
      <c r="W372" s="55"/>
      <c r="X372" s="55"/>
      <c r="Y372" s="55"/>
    </row>
    <row r="373" spans="2:25" x14ac:dyDescent="0.25"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V373" s="22"/>
      <c r="W373" s="55"/>
      <c r="X373" s="55"/>
      <c r="Y373" s="55"/>
    </row>
    <row r="374" spans="2:25" x14ac:dyDescent="0.25"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V374" s="22"/>
      <c r="W374" s="55"/>
      <c r="X374" s="55"/>
      <c r="Y374" s="55"/>
    </row>
    <row r="375" spans="2:25" x14ac:dyDescent="0.25"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V375" s="22"/>
      <c r="W375" s="55"/>
      <c r="X375" s="55"/>
      <c r="Y375" s="55"/>
    </row>
    <row r="376" spans="2:25" x14ac:dyDescent="0.25"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V376" s="22"/>
      <c r="W376" s="55"/>
      <c r="X376" s="55"/>
      <c r="Y376" s="55"/>
    </row>
    <row r="377" spans="2:25" x14ac:dyDescent="0.25"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V377" s="22"/>
      <c r="W377" s="55"/>
      <c r="X377" s="55"/>
      <c r="Y377" s="55"/>
    </row>
    <row r="378" spans="2:25" x14ac:dyDescent="0.25"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V378" s="22"/>
      <c r="W378" s="55"/>
      <c r="X378" s="55"/>
      <c r="Y378" s="55"/>
    </row>
    <row r="379" spans="2:25" x14ac:dyDescent="0.25"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V379" s="22"/>
      <c r="W379" s="55"/>
      <c r="X379" s="55"/>
      <c r="Y379" s="55"/>
    </row>
    <row r="380" spans="2:25" x14ac:dyDescent="0.25"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V380" s="22"/>
      <c r="W380" s="55"/>
      <c r="X380" s="55"/>
      <c r="Y380" s="55"/>
    </row>
    <row r="381" spans="2:25" x14ac:dyDescent="0.25"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V381" s="22"/>
      <c r="W381" s="55"/>
      <c r="X381" s="55"/>
      <c r="Y381" s="55"/>
    </row>
    <row r="382" spans="2:25" x14ac:dyDescent="0.25"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V382" s="22"/>
      <c r="W382" s="55"/>
      <c r="X382" s="55"/>
      <c r="Y382" s="55"/>
    </row>
    <row r="383" spans="2:25" x14ac:dyDescent="0.25"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V383" s="22"/>
      <c r="W383" s="55"/>
      <c r="X383" s="55"/>
      <c r="Y383" s="55"/>
    </row>
    <row r="384" spans="2:25" x14ac:dyDescent="0.25"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V384" s="22"/>
      <c r="W384" s="55"/>
      <c r="X384" s="55"/>
      <c r="Y384" s="55"/>
    </row>
    <row r="385" spans="2:25" x14ac:dyDescent="0.25"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V385" s="22"/>
      <c r="W385" s="55"/>
      <c r="X385" s="55"/>
      <c r="Y385" s="55"/>
    </row>
    <row r="386" spans="2:25" x14ac:dyDescent="0.25"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V386" s="22"/>
      <c r="W386" s="55"/>
      <c r="X386" s="55"/>
      <c r="Y386" s="55"/>
    </row>
    <row r="387" spans="2:25" x14ac:dyDescent="0.25"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V387" s="22"/>
      <c r="W387" s="55"/>
      <c r="X387" s="55"/>
      <c r="Y387" s="55"/>
    </row>
    <row r="388" spans="2:25" x14ac:dyDescent="0.25"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V388" s="22"/>
      <c r="W388" s="55"/>
      <c r="X388" s="55"/>
      <c r="Y388" s="55"/>
    </row>
    <row r="389" spans="2:25" x14ac:dyDescent="0.25"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V389" s="22"/>
      <c r="W389" s="55"/>
      <c r="X389" s="55"/>
      <c r="Y389" s="55"/>
    </row>
    <row r="390" spans="2:25" x14ac:dyDescent="0.25"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V390" s="22"/>
      <c r="W390" s="55"/>
      <c r="X390" s="55"/>
      <c r="Y390" s="55"/>
    </row>
    <row r="391" spans="2:25" x14ac:dyDescent="0.25"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V391" s="22"/>
      <c r="W391" s="55"/>
      <c r="X391" s="55"/>
      <c r="Y391" s="55"/>
    </row>
    <row r="392" spans="2:25" x14ac:dyDescent="0.25"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V392" s="22"/>
      <c r="W392" s="55"/>
      <c r="X392" s="55"/>
      <c r="Y392" s="55"/>
    </row>
    <row r="393" spans="2:25" x14ac:dyDescent="0.25"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V393" s="22"/>
      <c r="W393" s="55"/>
      <c r="X393" s="55"/>
      <c r="Y393" s="55"/>
    </row>
    <row r="394" spans="2:25" x14ac:dyDescent="0.25"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V394" s="22"/>
      <c r="W394" s="55"/>
      <c r="X394" s="55"/>
      <c r="Y394" s="55"/>
    </row>
    <row r="395" spans="2:25" x14ac:dyDescent="0.25"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V395" s="22"/>
      <c r="W395" s="55"/>
      <c r="X395" s="55"/>
      <c r="Y395" s="55"/>
    </row>
    <row r="396" spans="2:25" x14ac:dyDescent="0.25"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V396" s="22"/>
      <c r="W396" s="55"/>
      <c r="X396" s="55"/>
      <c r="Y396" s="55"/>
    </row>
    <row r="397" spans="2:25" x14ac:dyDescent="0.25"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V397" s="22"/>
      <c r="W397" s="55"/>
      <c r="X397" s="55"/>
      <c r="Y397" s="55"/>
    </row>
    <row r="398" spans="2:25" x14ac:dyDescent="0.25"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V398" s="22"/>
      <c r="W398" s="55"/>
      <c r="X398" s="55"/>
      <c r="Y398" s="55"/>
    </row>
    <row r="399" spans="2:25" x14ac:dyDescent="0.25"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V399" s="22"/>
      <c r="W399" s="55"/>
      <c r="X399" s="55"/>
      <c r="Y399" s="55"/>
    </row>
    <row r="400" spans="2:25" x14ac:dyDescent="0.25"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V400" s="22"/>
      <c r="W400" s="55"/>
      <c r="X400" s="55"/>
      <c r="Y400" s="55"/>
    </row>
    <row r="401" spans="2:25" x14ac:dyDescent="0.25"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V401" s="22"/>
      <c r="W401" s="55"/>
      <c r="X401" s="55"/>
      <c r="Y401" s="55"/>
    </row>
    <row r="402" spans="2:25" x14ac:dyDescent="0.25"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V402" s="22"/>
      <c r="W402" s="55"/>
      <c r="X402" s="55"/>
      <c r="Y402" s="55"/>
    </row>
    <row r="403" spans="2:25" x14ac:dyDescent="0.25"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V403" s="22"/>
      <c r="W403" s="55"/>
      <c r="X403" s="55"/>
      <c r="Y403" s="55"/>
    </row>
    <row r="404" spans="2:25" x14ac:dyDescent="0.25"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V404" s="22"/>
      <c r="W404" s="55"/>
      <c r="X404" s="55"/>
      <c r="Y404" s="55"/>
    </row>
    <row r="405" spans="2:25" x14ac:dyDescent="0.25"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V405" s="22"/>
      <c r="W405" s="55"/>
      <c r="X405" s="55"/>
      <c r="Y405" s="55"/>
    </row>
    <row r="406" spans="2:25" x14ac:dyDescent="0.25"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V406" s="22"/>
      <c r="W406" s="55"/>
      <c r="X406" s="55"/>
      <c r="Y406" s="55"/>
    </row>
    <row r="407" spans="2:25" x14ac:dyDescent="0.25"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V407" s="22"/>
      <c r="W407" s="55"/>
      <c r="X407" s="55"/>
      <c r="Y407" s="55"/>
    </row>
    <row r="408" spans="2:25" x14ac:dyDescent="0.25"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V408" s="22"/>
      <c r="W408" s="55"/>
      <c r="X408" s="55"/>
      <c r="Y408" s="55"/>
    </row>
    <row r="409" spans="2:25" x14ac:dyDescent="0.25"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V409" s="22"/>
      <c r="W409" s="55"/>
      <c r="X409" s="55"/>
      <c r="Y409" s="55"/>
    </row>
    <row r="410" spans="2:25" x14ac:dyDescent="0.25"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V410" s="22"/>
      <c r="W410" s="55"/>
      <c r="X410" s="55"/>
      <c r="Y410" s="55"/>
    </row>
    <row r="411" spans="2:25" x14ac:dyDescent="0.25"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V411" s="22"/>
      <c r="W411" s="55"/>
      <c r="X411" s="55"/>
      <c r="Y411" s="55"/>
    </row>
    <row r="412" spans="2:25" x14ac:dyDescent="0.25"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V412" s="22"/>
      <c r="W412" s="55"/>
      <c r="X412" s="55"/>
      <c r="Y412" s="55"/>
    </row>
    <row r="413" spans="2:25" x14ac:dyDescent="0.25"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V413" s="22"/>
      <c r="W413" s="55"/>
      <c r="X413" s="55"/>
      <c r="Y413" s="55"/>
    </row>
    <row r="414" spans="2:25" x14ac:dyDescent="0.25"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V414" s="22"/>
      <c r="W414" s="55"/>
      <c r="X414" s="55"/>
      <c r="Y414" s="55"/>
    </row>
    <row r="415" spans="2:25" x14ac:dyDescent="0.25"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V415" s="22"/>
      <c r="W415" s="55"/>
      <c r="X415" s="55"/>
      <c r="Y415" s="55"/>
    </row>
    <row r="416" spans="2:25" x14ac:dyDescent="0.25"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V416" s="22"/>
      <c r="W416" s="55"/>
      <c r="X416" s="55"/>
      <c r="Y416" s="55"/>
    </row>
    <row r="417" spans="2:25" x14ac:dyDescent="0.25"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V417" s="22"/>
      <c r="W417" s="55"/>
      <c r="X417" s="55"/>
      <c r="Y417" s="55"/>
    </row>
    <row r="418" spans="2:25" x14ac:dyDescent="0.25"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V418" s="22"/>
      <c r="W418" s="55"/>
      <c r="X418" s="55"/>
      <c r="Y418" s="55"/>
    </row>
    <row r="419" spans="2:25" x14ac:dyDescent="0.25"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V419" s="22"/>
      <c r="W419" s="55"/>
      <c r="X419" s="55"/>
      <c r="Y419" s="55"/>
    </row>
    <row r="420" spans="2:25" x14ac:dyDescent="0.25"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V420" s="22"/>
      <c r="W420" s="55"/>
      <c r="X420" s="55"/>
      <c r="Y420" s="55"/>
    </row>
    <row r="421" spans="2:25" x14ac:dyDescent="0.25"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V421" s="22"/>
      <c r="W421" s="55"/>
      <c r="X421" s="55"/>
      <c r="Y421" s="55"/>
    </row>
    <row r="422" spans="2:25" x14ac:dyDescent="0.25"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V422" s="22"/>
      <c r="W422" s="55"/>
      <c r="X422" s="55"/>
      <c r="Y422" s="55"/>
    </row>
    <row r="423" spans="2:25" x14ac:dyDescent="0.25"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V423" s="22"/>
      <c r="W423" s="55"/>
      <c r="X423" s="55"/>
      <c r="Y423" s="55"/>
    </row>
    <row r="424" spans="2:25" x14ac:dyDescent="0.25"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V424" s="22"/>
      <c r="W424" s="55"/>
      <c r="X424" s="55"/>
      <c r="Y424" s="55"/>
    </row>
    <row r="425" spans="2:25" x14ac:dyDescent="0.25"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V425" s="22"/>
      <c r="W425" s="55"/>
      <c r="X425" s="55"/>
      <c r="Y425" s="55"/>
    </row>
    <row r="426" spans="2:25" x14ac:dyDescent="0.25"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V426" s="22"/>
      <c r="W426" s="55"/>
      <c r="X426" s="55"/>
      <c r="Y426" s="55"/>
    </row>
    <row r="427" spans="2:25" x14ac:dyDescent="0.25"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V427" s="22"/>
      <c r="W427" s="55"/>
      <c r="X427" s="55"/>
      <c r="Y427" s="55"/>
    </row>
    <row r="428" spans="2:25" x14ac:dyDescent="0.25"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V428" s="22"/>
      <c r="W428" s="55"/>
      <c r="X428" s="55"/>
      <c r="Y428" s="55"/>
    </row>
    <row r="429" spans="2:25" x14ac:dyDescent="0.25"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V429" s="22"/>
      <c r="W429" s="55"/>
      <c r="X429" s="55"/>
      <c r="Y429" s="55"/>
    </row>
    <row r="430" spans="2:25" x14ac:dyDescent="0.25"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V430" s="22"/>
      <c r="W430" s="55"/>
      <c r="X430" s="55"/>
      <c r="Y430" s="55"/>
    </row>
    <row r="431" spans="2:25" x14ac:dyDescent="0.25"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V431" s="22"/>
      <c r="W431" s="55"/>
      <c r="X431" s="55"/>
      <c r="Y431" s="55"/>
    </row>
    <row r="432" spans="2:25" x14ac:dyDescent="0.25"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V432" s="22"/>
      <c r="W432" s="55"/>
      <c r="X432" s="55"/>
      <c r="Y432" s="55"/>
    </row>
    <row r="433" spans="2:25" x14ac:dyDescent="0.25"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V433" s="22"/>
      <c r="W433" s="55"/>
      <c r="X433" s="55"/>
      <c r="Y433" s="55"/>
    </row>
    <row r="434" spans="2:25" x14ac:dyDescent="0.25"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V434" s="22"/>
      <c r="W434" s="55"/>
      <c r="X434" s="55"/>
      <c r="Y434" s="55"/>
    </row>
    <row r="435" spans="2:25" x14ac:dyDescent="0.25"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V435" s="22"/>
      <c r="W435" s="55"/>
      <c r="X435" s="55"/>
      <c r="Y435" s="55"/>
    </row>
    <row r="436" spans="2:25" x14ac:dyDescent="0.25"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V436" s="22"/>
      <c r="W436" s="55"/>
      <c r="X436" s="55"/>
      <c r="Y436" s="55"/>
    </row>
    <row r="437" spans="2:25" x14ac:dyDescent="0.25"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V437" s="22"/>
      <c r="W437" s="55"/>
      <c r="X437" s="55"/>
      <c r="Y437" s="55"/>
    </row>
    <row r="438" spans="2:25" x14ac:dyDescent="0.25"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V438" s="22"/>
      <c r="W438" s="55"/>
      <c r="X438" s="55"/>
      <c r="Y438" s="55"/>
    </row>
    <row r="439" spans="2:25" x14ac:dyDescent="0.25"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V439" s="22"/>
      <c r="W439" s="55"/>
      <c r="X439" s="55"/>
      <c r="Y439" s="55"/>
    </row>
    <row r="440" spans="2:25" x14ac:dyDescent="0.25"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V440" s="22"/>
      <c r="W440" s="55"/>
      <c r="X440" s="55"/>
      <c r="Y440" s="55"/>
    </row>
    <row r="441" spans="2:25" x14ac:dyDescent="0.25"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V441" s="22"/>
      <c r="W441" s="55"/>
      <c r="X441" s="55"/>
      <c r="Y441" s="55"/>
    </row>
    <row r="442" spans="2:25" x14ac:dyDescent="0.25"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V442" s="22"/>
      <c r="W442" s="55"/>
      <c r="X442" s="55"/>
      <c r="Y442" s="55"/>
    </row>
    <row r="443" spans="2:25" x14ac:dyDescent="0.25"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V443" s="22"/>
      <c r="W443" s="55"/>
      <c r="X443" s="55"/>
      <c r="Y443" s="55"/>
    </row>
    <row r="444" spans="2:25" x14ac:dyDescent="0.25"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V444" s="22"/>
      <c r="W444" s="55"/>
      <c r="X444" s="55"/>
      <c r="Y444" s="55"/>
    </row>
    <row r="445" spans="2:25" x14ac:dyDescent="0.25"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V445" s="22"/>
      <c r="W445" s="55"/>
      <c r="X445" s="55"/>
      <c r="Y445" s="55"/>
    </row>
    <row r="446" spans="2:25" x14ac:dyDescent="0.25"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V446" s="22"/>
      <c r="W446" s="55"/>
      <c r="X446" s="55"/>
      <c r="Y446" s="55"/>
    </row>
    <row r="447" spans="2:25" x14ac:dyDescent="0.25"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V447" s="22"/>
      <c r="W447" s="55"/>
      <c r="X447" s="55"/>
      <c r="Y447" s="55"/>
    </row>
    <row r="448" spans="2:25" x14ac:dyDescent="0.25"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V448" s="22"/>
      <c r="W448" s="55"/>
      <c r="X448" s="55"/>
      <c r="Y448" s="55"/>
    </row>
    <row r="449" spans="2:25" x14ac:dyDescent="0.25"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V449" s="22"/>
      <c r="W449" s="55"/>
      <c r="X449" s="55"/>
      <c r="Y449" s="55"/>
    </row>
    <row r="450" spans="2:25" x14ac:dyDescent="0.25"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V450" s="22"/>
      <c r="W450" s="55"/>
      <c r="X450" s="55"/>
      <c r="Y450" s="55"/>
    </row>
    <row r="451" spans="2:25" x14ac:dyDescent="0.25"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V451" s="22"/>
      <c r="W451" s="55"/>
      <c r="X451" s="55"/>
      <c r="Y451" s="55"/>
    </row>
    <row r="452" spans="2:25" x14ac:dyDescent="0.25"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V452" s="22"/>
      <c r="W452" s="55"/>
      <c r="X452" s="55"/>
      <c r="Y452" s="55"/>
    </row>
    <row r="453" spans="2:25" x14ac:dyDescent="0.25"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V453" s="22"/>
      <c r="W453" s="55"/>
      <c r="X453" s="55"/>
      <c r="Y453" s="55"/>
    </row>
    <row r="454" spans="2:25" x14ac:dyDescent="0.25"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V454" s="22"/>
      <c r="W454" s="55"/>
      <c r="X454" s="55"/>
      <c r="Y454" s="55"/>
    </row>
    <row r="455" spans="2:25" x14ac:dyDescent="0.25"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V455" s="22"/>
      <c r="W455" s="55"/>
      <c r="X455" s="55"/>
      <c r="Y455" s="55"/>
    </row>
    <row r="456" spans="2:25" x14ac:dyDescent="0.25"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V456" s="22"/>
      <c r="W456" s="55"/>
      <c r="X456" s="55"/>
      <c r="Y456" s="55"/>
    </row>
    <row r="457" spans="2:25" x14ac:dyDescent="0.25"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V457" s="22"/>
      <c r="W457" s="55"/>
      <c r="X457" s="55"/>
      <c r="Y457" s="55"/>
    </row>
    <row r="458" spans="2:25" x14ac:dyDescent="0.25"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V458" s="22"/>
      <c r="W458" s="55"/>
      <c r="X458" s="55"/>
      <c r="Y458" s="55"/>
    </row>
    <row r="459" spans="2:25" x14ac:dyDescent="0.25"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V459" s="22"/>
      <c r="W459" s="55"/>
      <c r="X459" s="55"/>
      <c r="Y459" s="55"/>
    </row>
    <row r="460" spans="2:25" x14ac:dyDescent="0.25"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V460" s="22"/>
      <c r="W460" s="55"/>
      <c r="X460" s="55"/>
      <c r="Y460" s="55"/>
    </row>
    <row r="461" spans="2:25" x14ac:dyDescent="0.25"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V461" s="22"/>
      <c r="W461" s="55"/>
      <c r="X461" s="55"/>
      <c r="Y461" s="55"/>
    </row>
    <row r="462" spans="2:25" x14ac:dyDescent="0.25"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V462" s="22"/>
      <c r="W462" s="55"/>
      <c r="X462" s="55"/>
      <c r="Y462" s="55"/>
    </row>
    <row r="463" spans="2:25" x14ac:dyDescent="0.25"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V463" s="22"/>
      <c r="W463" s="55"/>
      <c r="X463" s="55"/>
      <c r="Y463" s="55"/>
    </row>
    <row r="464" spans="2:25" x14ac:dyDescent="0.25"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V464" s="22"/>
      <c r="W464" s="55"/>
      <c r="X464" s="55"/>
      <c r="Y464" s="55"/>
    </row>
    <row r="465" spans="2:25" x14ac:dyDescent="0.25"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V465" s="22"/>
      <c r="W465" s="55"/>
      <c r="X465" s="55"/>
      <c r="Y465" s="55"/>
    </row>
    <row r="466" spans="2:25" x14ac:dyDescent="0.25"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V466" s="22"/>
    </row>
    <row r="467" spans="2:25" x14ac:dyDescent="0.25"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V467" s="22"/>
    </row>
    <row r="468" spans="2:25" x14ac:dyDescent="0.25"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V468" s="22"/>
    </row>
    <row r="469" spans="2:25" x14ac:dyDescent="0.25"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V469" s="22"/>
    </row>
    <row r="470" spans="2:25" x14ac:dyDescent="0.25"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V470" s="22"/>
    </row>
    <row r="471" spans="2:25" x14ac:dyDescent="0.25"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V471" s="22"/>
    </row>
    <row r="472" spans="2:25" x14ac:dyDescent="0.25"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V472" s="22"/>
    </row>
    <row r="473" spans="2:25" x14ac:dyDescent="0.25"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V473" s="22"/>
    </row>
    <row r="474" spans="2:25" x14ac:dyDescent="0.25"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V474" s="22"/>
    </row>
    <row r="475" spans="2:25" x14ac:dyDescent="0.25"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V475" s="22"/>
    </row>
    <row r="476" spans="2:25" x14ac:dyDescent="0.25"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V476" s="22"/>
    </row>
    <row r="477" spans="2:25" x14ac:dyDescent="0.25"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V477" s="22"/>
    </row>
    <row r="478" spans="2:25" x14ac:dyDescent="0.25"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V478" s="22"/>
    </row>
    <row r="479" spans="2:25" x14ac:dyDescent="0.25"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V479" s="22"/>
    </row>
    <row r="480" spans="2:25" x14ac:dyDescent="0.25"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V480" s="22"/>
    </row>
    <row r="481" spans="2:22" x14ac:dyDescent="0.25"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V481" s="22"/>
    </row>
    <row r="482" spans="2:22" x14ac:dyDescent="0.25"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V482" s="22"/>
    </row>
    <row r="483" spans="2:22" x14ac:dyDescent="0.25"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V483" s="22"/>
    </row>
    <row r="484" spans="2:22" x14ac:dyDescent="0.25"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V484" s="22"/>
    </row>
    <row r="485" spans="2:22" x14ac:dyDescent="0.25"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V485" s="22"/>
    </row>
    <row r="486" spans="2:22" x14ac:dyDescent="0.25"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V486" s="22"/>
    </row>
    <row r="487" spans="2:22" x14ac:dyDescent="0.25"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V487" s="22"/>
    </row>
    <row r="488" spans="2:22" x14ac:dyDescent="0.25"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V488" s="22"/>
    </row>
    <row r="489" spans="2:22" x14ac:dyDescent="0.25"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V489" s="22"/>
    </row>
    <row r="490" spans="2:22" x14ac:dyDescent="0.25"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V490" s="22"/>
    </row>
    <row r="491" spans="2:22" x14ac:dyDescent="0.25"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V491" s="22"/>
    </row>
    <row r="492" spans="2:22" x14ac:dyDescent="0.25"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V492" s="22"/>
    </row>
    <row r="493" spans="2:22" x14ac:dyDescent="0.25"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V493" s="22"/>
    </row>
    <row r="494" spans="2:22" x14ac:dyDescent="0.25"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V494" s="22"/>
    </row>
    <row r="495" spans="2:22" x14ac:dyDescent="0.25"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V495" s="22"/>
    </row>
    <row r="496" spans="2:22" x14ac:dyDescent="0.25"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V496" s="22"/>
    </row>
    <row r="497" spans="2:22" x14ac:dyDescent="0.25"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V497" s="22"/>
    </row>
    <row r="498" spans="2:22" x14ac:dyDescent="0.25"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V498" s="22"/>
    </row>
    <row r="499" spans="2:22" x14ac:dyDescent="0.25"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V499" s="22"/>
    </row>
    <row r="500" spans="2:22" x14ac:dyDescent="0.25"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V500" s="22"/>
    </row>
    <row r="501" spans="2:22" x14ac:dyDescent="0.25"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V501" s="22"/>
    </row>
    <row r="502" spans="2:22" x14ac:dyDescent="0.25"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V502" s="22"/>
    </row>
    <row r="503" spans="2:22" x14ac:dyDescent="0.25"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V503" s="22"/>
    </row>
    <row r="504" spans="2:22" x14ac:dyDescent="0.25"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V504" s="22"/>
    </row>
    <row r="505" spans="2:22" x14ac:dyDescent="0.25"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V505" s="22"/>
    </row>
    <row r="506" spans="2:22" x14ac:dyDescent="0.25"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V506" s="22"/>
    </row>
    <row r="507" spans="2:22" x14ac:dyDescent="0.25"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V507" s="22"/>
    </row>
    <row r="508" spans="2:22" x14ac:dyDescent="0.25"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V508" s="22"/>
    </row>
    <row r="509" spans="2:22" x14ac:dyDescent="0.25"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V509" s="22"/>
    </row>
    <row r="510" spans="2:22" x14ac:dyDescent="0.25"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V510" s="22"/>
    </row>
    <row r="511" spans="2:22" x14ac:dyDescent="0.25"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V511" s="22"/>
    </row>
    <row r="512" spans="2:22" x14ac:dyDescent="0.25"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V512" s="22"/>
    </row>
    <row r="513" spans="2:22" x14ac:dyDescent="0.25"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V513" s="22"/>
    </row>
    <row r="514" spans="2:22" x14ac:dyDescent="0.25"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V514" s="22"/>
    </row>
    <row r="515" spans="2:22" x14ac:dyDescent="0.25"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V515" s="22"/>
    </row>
    <row r="516" spans="2:22" x14ac:dyDescent="0.25"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V516" s="22"/>
    </row>
    <row r="517" spans="2:22" x14ac:dyDescent="0.25"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V517" s="22"/>
    </row>
    <row r="518" spans="2:22" x14ac:dyDescent="0.25"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V518" s="22"/>
    </row>
    <row r="519" spans="2:22" x14ac:dyDescent="0.25"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V519" s="22"/>
    </row>
    <row r="520" spans="2:22" x14ac:dyDescent="0.25"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V520" s="22"/>
    </row>
    <row r="521" spans="2:22" x14ac:dyDescent="0.25"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V521" s="22"/>
    </row>
    <row r="522" spans="2:22" x14ac:dyDescent="0.25"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V522" s="22"/>
    </row>
    <row r="523" spans="2:22" x14ac:dyDescent="0.25"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V523" s="22"/>
    </row>
    <row r="524" spans="2:22" x14ac:dyDescent="0.25"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V524" s="22"/>
    </row>
    <row r="525" spans="2:22" x14ac:dyDescent="0.25"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V525" s="22"/>
    </row>
    <row r="526" spans="2:22" x14ac:dyDescent="0.25"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V526" s="22"/>
    </row>
    <row r="527" spans="2:22" x14ac:dyDescent="0.25"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V527" s="22"/>
    </row>
    <row r="528" spans="2:22" x14ac:dyDescent="0.25"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V528" s="22"/>
    </row>
    <row r="529" spans="2:22" x14ac:dyDescent="0.25"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V529" s="22"/>
    </row>
    <row r="530" spans="2:22" x14ac:dyDescent="0.25"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V530" s="22"/>
    </row>
    <row r="531" spans="2:22" x14ac:dyDescent="0.25"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V531" s="22"/>
    </row>
    <row r="532" spans="2:22" x14ac:dyDescent="0.25"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V532" s="22"/>
    </row>
    <row r="533" spans="2:22" x14ac:dyDescent="0.25"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V533" s="22"/>
    </row>
    <row r="534" spans="2:22" x14ac:dyDescent="0.25"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V534" s="22"/>
    </row>
    <row r="535" spans="2:22" x14ac:dyDescent="0.25"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V535" s="22"/>
    </row>
    <row r="536" spans="2:22" x14ac:dyDescent="0.25"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V536" s="22"/>
    </row>
    <row r="537" spans="2:22" x14ac:dyDescent="0.25"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V537" s="22"/>
    </row>
    <row r="538" spans="2:22" x14ac:dyDescent="0.25"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V538" s="22"/>
    </row>
    <row r="539" spans="2:22" x14ac:dyDescent="0.25"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V539" s="22"/>
    </row>
    <row r="540" spans="2:22" x14ac:dyDescent="0.25"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V540" s="22"/>
    </row>
    <row r="541" spans="2:22" x14ac:dyDescent="0.25"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V541" s="22"/>
    </row>
    <row r="542" spans="2:22" x14ac:dyDescent="0.25"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V542" s="22"/>
    </row>
    <row r="543" spans="2:22" x14ac:dyDescent="0.25"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V543" s="22"/>
    </row>
    <row r="544" spans="2:22" x14ac:dyDescent="0.25"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V544" s="22"/>
    </row>
    <row r="545" spans="2:22" x14ac:dyDescent="0.25"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V545" s="22"/>
    </row>
    <row r="546" spans="2:22" x14ac:dyDescent="0.25"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V546" s="22"/>
    </row>
    <row r="547" spans="2:22" x14ac:dyDescent="0.25"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V547" s="22"/>
    </row>
    <row r="548" spans="2:22" x14ac:dyDescent="0.25"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V548" s="22"/>
    </row>
    <row r="549" spans="2:22" x14ac:dyDescent="0.25"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V549" s="22"/>
    </row>
    <row r="550" spans="2:22" x14ac:dyDescent="0.25"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V550" s="22"/>
    </row>
    <row r="551" spans="2:22" x14ac:dyDescent="0.25"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V551" s="22"/>
    </row>
    <row r="552" spans="2:22" x14ac:dyDescent="0.25"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V552" s="22"/>
    </row>
    <row r="553" spans="2:22" x14ac:dyDescent="0.25"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V553" s="22"/>
    </row>
    <row r="554" spans="2:22" x14ac:dyDescent="0.25"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V554" s="22"/>
    </row>
    <row r="555" spans="2:22" x14ac:dyDescent="0.25"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V555" s="22"/>
    </row>
    <row r="556" spans="2:22" x14ac:dyDescent="0.25"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V556" s="22"/>
    </row>
    <row r="557" spans="2:22" x14ac:dyDescent="0.25"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V557" s="22"/>
    </row>
    <row r="558" spans="2:22" x14ac:dyDescent="0.25"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V558" s="22"/>
    </row>
    <row r="559" spans="2:22" x14ac:dyDescent="0.25"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V559" s="22"/>
    </row>
    <row r="560" spans="2:22" x14ac:dyDescent="0.25"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V560" s="22"/>
    </row>
    <row r="561" spans="2:22" x14ac:dyDescent="0.25"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V561" s="22"/>
    </row>
    <row r="562" spans="2:22" x14ac:dyDescent="0.25"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V562" s="22"/>
    </row>
    <row r="563" spans="2:22" x14ac:dyDescent="0.25"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V563" s="22"/>
    </row>
    <row r="564" spans="2:22" x14ac:dyDescent="0.25"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V564" s="22"/>
    </row>
    <row r="565" spans="2:22" x14ac:dyDescent="0.25"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V565" s="22"/>
    </row>
    <row r="566" spans="2:22" x14ac:dyDescent="0.25"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V566" s="22"/>
    </row>
    <row r="567" spans="2:22" x14ac:dyDescent="0.25"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V567" s="22"/>
    </row>
    <row r="568" spans="2:22" x14ac:dyDescent="0.25"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V568" s="22"/>
    </row>
    <row r="569" spans="2:22" x14ac:dyDescent="0.25"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V569" s="22"/>
    </row>
    <row r="570" spans="2:22" x14ac:dyDescent="0.25"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V570" s="22"/>
    </row>
    <row r="571" spans="2:22" x14ac:dyDescent="0.25"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V571" s="22"/>
    </row>
    <row r="572" spans="2:22" x14ac:dyDescent="0.25"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V572" s="22"/>
    </row>
    <row r="573" spans="2:22" x14ac:dyDescent="0.25"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V573" s="22"/>
    </row>
    <row r="574" spans="2:22" x14ac:dyDescent="0.25"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V574" s="22"/>
    </row>
    <row r="575" spans="2:22" x14ac:dyDescent="0.25"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V575" s="22"/>
    </row>
    <row r="576" spans="2:22" x14ac:dyDescent="0.25"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V576" s="22"/>
    </row>
    <row r="577" spans="2:22" x14ac:dyDescent="0.25"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V577" s="22"/>
    </row>
    <row r="578" spans="2:22" x14ac:dyDescent="0.25"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V578" s="22"/>
    </row>
    <row r="579" spans="2:22" x14ac:dyDescent="0.25"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V579" s="22"/>
    </row>
    <row r="580" spans="2:22" x14ac:dyDescent="0.25"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V580" s="22"/>
    </row>
    <row r="581" spans="2:22" x14ac:dyDescent="0.25"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V581" s="22"/>
    </row>
    <row r="582" spans="2:22" x14ac:dyDescent="0.25"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V582" s="22"/>
    </row>
    <row r="583" spans="2:22" x14ac:dyDescent="0.25"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V583" s="22"/>
    </row>
    <row r="584" spans="2:22" x14ac:dyDescent="0.25"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V584" s="22"/>
    </row>
    <row r="585" spans="2:22" x14ac:dyDescent="0.25"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V585" s="22"/>
    </row>
    <row r="586" spans="2:22" x14ac:dyDescent="0.25"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V586" s="22"/>
    </row>
    <row r="587" spans="2:22" x14ac:dyDescent="0.25"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V587" s="22"/>
    </row>
    <row r="588" spans="2:22" x14ac:dyDescent="0.25"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V588" s="22"/>
    </row>
    <row r="589" spans="2:22" x14ac:dyDescent="0.25"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V589" s="22"/>
    </row>
    <row r="590" spans="2:22" x14ac:dyDescent="0.25"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V590" s="22"/>
    </row>
    <row r="591" spans="2:22" x14ac:dyDescent="0.25"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V591" s="22"/>
    </row>
    <row r="592" spans="2:22" x14ac:dyDescent="0.25"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V592" s="22"/>
    </row>
    <row r="593" spans="2:22" x14ac:dyDescent="0.25"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V593" s="22"/>
    </row>
    <row r="594" spans="2:22" x14ac:dyDescent="0.25"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V594" s="22"/>
    </row>
    <row r="595" spans="2:22" x14ac:dyDescent="0.25"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V595" s="22"/>
    </row>
    <row r="596" spans="2:22" x14ac:dyDescent="0.25"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V596" s="22"/>
    </row>
    <row r="597" spans="2:22" x14ac:dyDescent="0.25"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V597" s="22"/>
    </row>
    <row r="598" spans="2:22" x14ac:dyDescent="0.25"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V598" s="22"/>
    </row>
    <row r="599" spans="2:22" x14ac:dyDescent="0.25"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V599" s="22"/>
    </row>
    <row r="600" spans="2:22" x14ac:dyDescent="0.25"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V600" s="22"/>
    </row>
    <row r="601" spans="2:22" x14ac:dyDescent="0.25"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V601" s="22"/>
    </row>
    <row r="602" spans="2:22" x14ac:dyDescent="0.25"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V602" s="22"/>
    </row>
    <row r="603" spans="2:22" x14ac:dyDescent="0.25"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V603" s="22"/>
    </row>
    <row r="604" spans="2:22" x14ac:dyDescent="0.25"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V604" s="22"/>
    </row>
    <row r="605" spans="2:22" x14ac:dyDescent="0.25"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V605" s="22"/>
    </row>
    <row r="606" spans="2:22" x14ac:dyDescent="0.25"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V606" s="22"/>
    </row>
    <row r="607" spans="2:22" x14ac:dyDescent="0.25"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V607" s="22"/>
    </row>
    <row r="608" spans="2:22" x14ac:dyDescent="0.25"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V608" s="22"/>
    </row>
    <row r="609" spans="2:22" x14ac:dyDescent="0.25"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V609" s="22"/>
    </row>
    <row r="610" spans="2:22" x14ac:dyDescent="0.25"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V610" s="22"/>
    </row>
    <row r="611" spans="2:22" x14ac:dyDescent="0.25"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V611" s="22"/>
    </row>
    <row r="612" spans="2:22" x14ac:dyDescent="0.25"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V612" s="22"/>
    </row>
    <row r="613" spans="2:22" x14ac:dyDescent="0.25"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V613" s="22"/>
    </row>
    <row r="614" spans="2:22" x14ac:dyDescent="0.25"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V614" s="22"/>
    </row>
    <row r="615" spans="2:22" x14ac:dyDescent="0.25"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V615" s="22"/>
    </row>
    <row r="616" spans="2:22" x14ac:dyDescent="0.25"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V616" s="22"/>
    </row>
    <row r="617" spans="2:22" x14ac:dyDescent="0.25"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V617" s="22"/>
    </row>
    <row r="618" spans="2:22" x14ac:dyDescent="0.25"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V618" s="22"/>
    </row>
    <row r="619" spans="2:22" x14ac:dyDescent="0.25"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V619" s="22"/>
    </row>
    <row r="620" spans="2:22" x14ac:dyDescent="0.25"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V620" s="22"/>
    </row>
    <row r="621" spans="2:22" x14ac:dyDescent="0.25"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V621" s="22"/>
    </row>
    <row r="622" spans="2:22" x14ac:dyDescent="0.25"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V622" s="22"/>
    </row>
    <row r="623" spans="2:22" x14ac:dyDescent="0.25"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V623" s="22"/>
    </row>
    <row r="624" spans="2:22" x14ac:dyDescent="0.25"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V624" s="22"/>
    </row>
    <row r="625" spans="2:22" x14ac:dyDescent="0.25"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V625" s="22"/>
    </row>
    <row r="626" spans="2:22" x14ac:dyDescent="0.25"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V626" s="22"/>
    </row>
    <row r="627" spans="2:22" x14ac:dyDescent="0.25"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V627" s="22"/>
    </row>
    <row r="628" spans="2:22" x14ac:dyDescent="0.25"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V628" s="22"/>
    </row>
    <row r="629" spans="2:22" x14ac:dyDescent="0.25"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V629" s="22"/>
    </row>
    <row r="630" spans="2:22" x14ac:dyDescent="0.25"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V630" s="22"/>
    </row>
    <row r="631" spans="2:22" x14ac:dyDescent="0.25"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V631" s="22"/>
    </row>
    <row r="632" spans="2:22" x14ac:dyDescent="0.25"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V632" s="22"/>
    </row>
    <row r="633" spans="2:22" x14ac:dyDescent="0.25"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V633" s="22"/>
    </row>
    <row r="634" spans="2:22" x14ac:dyDescent="0.25"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V634" s="22"/>
    </row>
    <row r="635" spans="2:22" x14ac:dyDescent="0.25"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V635" s="22"/>
    </row>
    <row r="636" spans="2:22" x14ac:dyDescent="0.25"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V636" s="22"/>
    </row>
    <row r="637" spans="2:22" x14ac:dyDescent="0.25"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V637" s="22"/>
    </row>
    <row r="638" spans="2:22" x14ac:dyDescent="0.25"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V638" s="22"/>
    </row>
    <row r="639" spans="2:22" x14ac:dyDescent="0.25"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V639" s="22"/>
    </row>
    <row r="640" spans="2:22" x14ac:dyDescent="0.25"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V640" s="22"/>
    </row>
    <row r="641" spans="2:22" x14ac:dyDescent="0.25"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V641" s="22"/>
    </row>
    <row r="642" spans="2:22" x14ac:dyDescent="0.25"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V642" s="22"/>
    </row>
    <row r="643" spans="2:22" x14ac:dyDescent="0.25"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V643" s="22"/>
    </row>
    <row r="644" spans="2:22" x14ac:dyDescent="0.25"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V644" s="22"/>
    </row>
    <row r="645" spans="2:22" x14ac:dyDescent="0.25"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V645" s="22"/>
    </row>
    <row r="646" spans="2:22" x14ac:dyDescent="0.25"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V646" s="22"/>
    </row>
    <row r="647" spans="2:22" x14ac:dyDescent="0.25"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V647" s="22"/>
    </row>
    <row r="648" spans="2:22" x14ac:dyDescent="0.25"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V648" s="22"/>
    </row>
    <row r="649" spans="2:22" x14ac:dyDescent="0.25"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V649" s="22"/>
    </row>
    <row r="650" spans="2:22" x14ac:dyDescent="0.25"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V650" s="22"/>
    </row>
    <row r="651" spans="2:22" x14ac:dyDescent="0.25"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V651" s="22"/>
    </row>
    <row r="652" spans="2:22" x14ac:dyDescent="0.25"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V652" s="22"/>
    </row>
    <row r="653" spans="2:22" x14ac:dyDescent="0.25"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V653" s="22"/>
    </row>
    <row r="654" spans="2:22" x14ac:dyDescent="0.25"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V654" s="22"/>
    </row>
    <row r="655" spans="2:22" x14ac:dyDescent="0.25"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V655" s="22"/>
    </row>
    <row r="656" spans="2:22" x14ac:dyDescent="0.25"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V656" s="22"/>
    </row>
    <row r="657" spans="2:22" x14ac:dyDescent="0.25"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V657" s="22"/>
    </row>
    <row r="658" spans="2:22" x14ac:dyDescent="0.25"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V658" s="22"/>
    </row>
    <row r="659" spans="2:22" x14ac:dyDescent="0.25"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V659" s="22"/>
    </row>
    <row r="660" spans="2:22" x14ac:dyDescent="0.25"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V660" s="22"/>
    </row>
    <row r="661" spans="2:22" x14ac:dyDescent="0.25"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V661" s="22"/>
    </row>
    <row r="662" spans="2:22" x14ac:dyDescent="0.25"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V662" s="22"/>
    </row>
    <row r="663" spans="2:22" x14ac:dyDescent="0.25"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V663" s="22"/>
    </row>
    <row r="664" spans="2:22" x14ac:dyDescent="0.25"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V664" s="22"/>
    </row>
    <row r="665" spans="2:22" x14ac:dyDescent="0.25"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V665" s="22"/>
    </row>
    <row r="666" spans="2:22" x14ac:dyDescent="0.25"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V666" s="22"/>
    </row>
    <row r="667" spans="2:22" x14ac:dyDescent="0.25"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V667" s="22"/>
    </row>
    <row r="668" spans="2:22" x14ac:dyDescent="0.25"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V668" s="22"/>
    </row>
    <row r="669" spans="2:22" x14ac:dyDescent="0.25"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V669" s="22"/>
    </row>
    <row r="670" spans="2:22" x14ac:dyDescent="0.25"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V670" s="22"/>
    </row>
    <row r="671" spans="2:22" x14ac:dyDescent="0.25"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V671" s="22"/>
    </row>
    <row r="672" spans="2:22" x14ac:dyDescent="0.25"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V672" s="22"/>
    </row>
    <row r="673" spans="2:22" x14ac:dyDescent="0.25"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V673" s="22"/>
    </row>
    <row r="674" spans="2:22" x14ac:dyDescent="0.25"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V674" s="22"/>
    </row>
    <row r="675" spans="2:22" x14ac:dyDescent="0.25"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V675" s="22"/>
    </row>
    <row r="676" spans="2:22" x14ac:dyDescent="0.25"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V676" s="22"/>
    </row>
    <row r="677" spans="2:22" x14ac:dyDescent="0.25"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V677" s="22"/>
    </row>
    <row r="678" spans="2:22" x14ac:dyDescent="0.25"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V678" s="22"/>
    </row>
    <row r="679" spans="2:22" x14ac:dyDescent="0.25"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V679" s="22"/>
    </row>
    <row r="680" spans="2:22" x14ac:dyDescent="0.25"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V680" s="22"/>
    </row>
    <row r="681" spans="2:22" x14ac:dyDescent="0.25"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V681" s="22"/>
    </row>
    <row r="682" spans="2:22" x14ac:dyDescent="0.25"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V682" s="22"/>
    </row>
    <row r="683" spans="2:22" x14ac:dyDescent="0.25">
      <c r="K683" s="39"/>
      <c r="L683" s="39"/>
      <c r="M683" s="39"/>
      <c r="N683" s="39"/>
      <c r="O683" s="39"/>
      <c r="P683" s="39"/>
      <c r="Q683" s="39"/>
      <c r="R683" s="39"/>
    </row>
    <row r="686" spans="2:22" x14ac:dyDescent="0.25">
      <c r="U686" s="42"/>
    </row>
    <row r="687" spans="2:22" x14ac:dyDescent="0.25">
      <c r="U687" s="41"/>
    </row>
    <row r="688" spans="2:22" x14ac:dyDescent="0.25">
      <c r="U688" s="38"/>
    </row>
    <row r="689" spans="11:21" x14ac:dyDescent="0.25">
      <c r="U689" s="38"/>
    </row>
    <row r="690" spans="11:21" x14ac:dyDescent="0.25">
      <c r="K690" s="40"/>
      <c r="L690" s="40"/>
      <c r="M690" s="40"/>
      <c r="N690" s="40"/>
      <c r="O690" s="40"/>
      <c r="P690" s="40"/>
      <c r="Q690" s="40"/>
      <c r="R690" s="40"/>
      <c r="S690" s="49"/>
      <c r="T690" s="49"/>
      <c r="U690" s="40"/>
    </row>
  </sheetData>
  <autoFilter ref="A5:Y208"/>
  <mergeCells count="1">
    <mergeCell ref="A2:W2"/>
  </mergeCells>
  <conditionalFormatting sqref="U466:U682 U4:U209">
    <cfRule type="cellIs" dxfId="1868" priority="221" operator="between">
      <formula>12</formula>
      <formula>18</formula>
    </cfRule>
    <cfRule type="cellIs" dxfId="1867" priority="222" operator="between">
      <formula>3</formula>
      <formula>11</formula>
    </cfRule>
  </conditionalFormatting>
  <conditionalFormatting sqref="V466:V682 V4:V209">
    <cfRule type="cellIs" dxfId="1866" priority="217" stopIfTrue="1" operator="equal">
      <formula>"INSATISFECHO"</formula>
    </cfRule>
    <cfRule type="cellIs" dxfId="1865" priority="218" stopIfTrue="1" operator="equal">
      <formula>"SATISFECHO"</formula>
    </cfRule>
  </conditionalFormatting>
  <conditionalFormatting sqref="U466:U682 U4:U209">
    <cfRule type="cellIs" dxfId="1864" priority="129" operator="between">
      <formula>11</formula>
      <formula>18</formula>
    </cfRule>
    <cfRule type="cellIs" dxfId="1863" priority="130" operator="between">
      <formula>3</formula>
      <formula>10</formula>
    </cfRule>
  </conditionalFormatting>
  <conditionalFormatting sqref="U466:U682 W466:W682 U6:U209 W6:W209">
    <cfRule type="cellIs" dxfId="1862" priority="23" operator="between">
      <formula>3</formula>
      <formula>10</formula>
    </cfRule>
    <cfRule type="cellIs" dxfId="1861" priority="24" operator="between">
      <formula>11</formula>
      <formula>18</formula>
    </cfRule>
  </conditionalFormatting>
  <conditionalFormatting sqref="V466:V682 V6:V209">
    <cfRule type="cellIs" dxfId="1860" priority="21" operator="equal">
      <formula>"INSATISFECHO"</formula>
    </cfRule>
    <cfRule type="cellIs" dxfId="1859" priority="22" operator="equal">
      <formula>"SATISFECHO"</formula>
    </cfRule>
  </conditionalFormatting>
  <conditionalFormatting sqref="U218:U465">
    <cfRule type="cellIs" dxfId="1858" priority="19" operator="between">
      <formula>12</formula>
      <formula>18</formula>
    </cfRule>
    <cfRule type="cellIs" dxfId="1857" priority="20" operator="between">
      <formula>3</formula>
      <formula>11</formula>
    </cfRule>
  </conditionalFormatting>
  <conditionalFormatting sqref="V218:V465">
    <cfRule type="cellIs" dxfId="1856" priority="17" stopIfTrue="1" operator="equal">
      <formula>"INSATISFECHO"</formula>
    </cfRule>
    <cfRule type="cellIs" dxfId="1855" priority="18" stopIfTrue="1" operator="equal">
      <formula>"SATISFECHO"</formula>
    </cfRule>
  </conditionalFormatting>
  <conditionalFormatting sqref="U218:U465">
    <cfRule type="cellIs" dxfId="1854" priority="15" operator="between">
      <formula>11</formula>
      <formula>18</formula>
    </cfRule>
    <cfRule type="cellIs" dxfId="1853" priority="16" operator="between">
      <formula>3</formula>
      <formula>10</formula>
    </cfRule>
  </conditionalFormatting>
  <conditionalFormatting sqref="U218:U465 W218:W465">
    <cfRule type="cellIs" dxfId="1852" priority="13" operator="between">
      <formula>3</formula>
      <formula>10</formula>
    </cfRule>
    <cfRule type="cellIs" dxfId="1851" priority="14" operator="between">
      <formula>11</formula>
      <formula>18</formula>
    </cfRule>
  </conditionalFormatting>
  <conditionalFormatting sqref="V218:V465">
    <cfRule type="cellIs" dxfId="1850" priority="11" operator="equal">
      <formula>"INSATISFECHO"</formula>
    </cfRule>
    <cfRule type="cellIs" dxfId="1849" priority="12" operator="equal">
      <formula>"SATISFECHO"</formula>
    </cfRule>
  </conditionalFormatting>
  <conditionalFormatting sqref="U210:U217">
    <cfRule type="cellIs" dxfId="1848" priority="9" operator="between">
      <formula>12</formula>
      <formula>18</formula>
    </cfRule>
    <cfRule type="cellIs" dxfId="1847" priority="10" operator="between">
      <formula>3</formula>
      <formula>11</formula>
    </cfRule>
  </conditionalFormatting>
  <conditionalFormatting sqref="V210:V217">
    <cfRule type="cellIs" dxfId="1846" priority="7" stopIfTrue="1" operator="equal">
      <formula>"INSATISFECHO"</formula>
    </cfRule>
    <cfRule type="cellIs" dxfId="1845" priority="8" stopIfTrue="1" operator="equal">
      <formula>"SATISFECHO"</formula>
    </cfRule>
  </conditionalFormatting>
  <conditionalFormatting sqref="U210:U217">
    <cfRule type="cellIs" dxfId="1844" priority="5" operator="between">
      <formula>11</formula>
      <formula>18</formula>
    </cfRule>
    <cfRule type="cellIs" dxfId="1843" priority="6" operator="between">
      <formula>3</formula>
      <formula>10</formula>
    </cfRule>
  </conditionalFormatting>
  <conditionalFormatting sqref="U210:U217">
    <cfRule type="cellIs" dxfId="1842" priority="3" operator="between">
      <formula>3</formula>
      <formula>10</formula>
    </cfRule>
    <cfRule type="cellIs" dxfId="1841" priority="4" operator="between">
      <formula>11</formula>
      <formula>18</formula>
    </cfRule>
  </conditionalFormatting>
  <conditionalFormatting sqref="V210:V217">
    <cfRule type="cellIs" dxfId="1840" priority="1" operator="equal">
      <formula>"INSATISFECHO"</formula>
    </cfRule>
    <cfRule type="cellIs" dxfId="1839" priority="2" operator="equal">
      <formula>"SATISFECHO"</formula>
    </cfRule>
  </conditionalFormatting>
  <pageMargins left="0.38" right="0.15748031496062992" top="0.28999999999999998" bottom="0.3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0.79998168889431442"/>
  </sheetPr>
  <dimension ref="A1:BB100"/>
  <sheetViews>
    <sheetView zoomScale="90" zoomScaleNormal="90" workbookViewId="0">
      <selection activeCell="P26" sqref="P26"/>
    </sheetView>
  </sheetViews>
  <sheetFormatPr baseColWidth="10" defaultRowHeight="12.75" x14ac:dyDescent="0.2"/>
  <cols>
    <col min="1" max="1" width="16" style="23" customWidth="1"/>
    <col min="2" max="3" width="13.85546875" style="23" customWidth="1"/>
    <col min="4" max="4" width="18.42578125" style="23" customWidth="1"/>
    <col min="5" max="5" width="16.28515625" style="23" customWidth="1"/>
    <col min="6" max="6" width="18.42578125" style="23" customWidth="1"/>
    <col min="7" max="7" width="16.28515625" style="29" customWidth="1"/>
    <col min="8" max="8" width="2" style="23" customWidth="1"/>
    <col min="9" max="9" width="17.42578125" style="23" customWidth="1"/>
    <col min="10" max="11" width="13.85546875" style="23" customWidth="1"/>
    <col min="12" max="12" width="11" style="23" customWidth="1"/>
    <col min="13" max="13" width="7.42578125" style="23" customWidth="1"/>
    <col min="14" max="14" width="11" style="23" customWidth="1"/>
    <col min="15" max="15" width="7.42578125" style="23" customWidth="1"/>
    <col min="16" max="16" width="21" style="23" customWidth="1"/>
    <col min="17" max="17" width="28.42578125" style="23" customWidth="1"/>
    <col min="18" max="18" width="11" style="23" customWidth="1"/>
    <col min="19" max="20" width="11.42578125" style="23" customWidth="1"/>
    <col min="21" max="21" width="12.5703125" style="23" customWidth="1"/>
    <col min="22" max="22" width="23.28515625" style="23" customWidth="1"/>
    <col min="23" max="23" width="17.42578125" style="23" customWidth="1"/>
    <col min="24" max="24" width="11" style="23" customWidth="1"/>
    <col min="25" max="26" width="11.42578125" style="23" customWidth="1"/>
    <col min="27" max="27" width="10.42578125" style="23" customWidth="1"/>
    <col min="28" max="28" width="17.28515625" style="23" customWidth="1"/>
    <col min="29" max="29" width="4.42578125" style="23" customWidth="1"/>
    <col min="30" max="30" width="8" style="23" customWidth="1"/>
    <col min="31" max="31" width="6.42578125" style="23" customWidth="1"/>
    <col min="32" max="32" width="12.5703125" style="23" customWidth="1"/>
    <col min="33" max="34" width="8.28515625" style="23" customWidth="1"/>
    <col min="35" max="35" width="11.7109375" style="23" bestFit="1" customWidth="1"/>
    <col min="36" max="36" width="8" style="23" customWidth="1"/>
    <col min="37" max="37" width="6.42578125" style="23" customWidth="1"/>
    <col min="38" max="38" width="17" style="23" bestFit="1" customWidth="1"/>
    <col min="39" max="39" width="15" style="23" bestFit="1" customWidth="1"/>
    <col min="40" max="40" width="18.140625" style="23" bestFit="1" customWidth="1"/>
    <col min="41" max="41" width="11.42578125" style="23"/>
    <col min="42" max="42" width="8.28515625" style="23" customWidth="1"/>
    <col min="43" max="43" width="14.42578125" style="23" bestFit="1" customWidth="1"/>
    <col min="44" max="44" width="16.85546875" style="23" bestFit="1" customWidth="1"/>
    <col min="45" max="45" width="6.42578125" style="23" customWidth="1"/>
    <col min="46" max="46" width="8.28515625" style="23" customWidth="1"/>
    <col min="47" max="47" width="20" style="23" bestFit="1" customWidth="1"/>
    <col min="48" max="48" width="11.28515625" style="23" customWidth="1"/>
    <col min="49" max="49" width="7.28515625" style="23" customWidth="1"/>
    <col min="50" max="50" width="6.42578125" style="23" customWidth="1"/>
    <col min="51" max="52" width="8.28515625" style="23" customWidth="1"/>
    <col min="53" max="53" width="14.28515625" style="23" bestFit="1" customWidth="1"/>
    <col min="54" max="54" width="12.5703125" style="23" bestFit="1" customWidth="1"/>
    <col min="55" max="16384" width="11.42578125" style="23"/>
  </cols>
  <sheetData>
    <row r="1" spans="1:32" ht="61.5" x14ac:dyDescent="0.9">
      <c r="A1" s="168" t="s">
        <v>205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</row>
    <row r="2" spans="1:32" ht="30" customHeight="1" x14ac:dyDescent="0.2">
      <c r="A2" s="171"/>
      <c r="B2" s="171"/>
      <c r="C2" s="171"/>
      <c r="D2" s="171"/>
      <c r="E2" s="52"/>
      <c r="F2" s="52"/>
      <c r="G2" s="52"/>
      <c r="I2" s="53"/>
      <c r="J2" s="53"/>
      <c r="K2" s="53"/>
      <c r="L2" s="53"/>
      <c r="M2" s="53"/>
      <c r="N2" s="53"/>
      <c r="O2" s="53"/>
      <c r="Q2" s="170"/>
      <c r="R2" s="170"/>
      <c r="S2" s="170"/>
      <c r="T2" s="170"/>
      <c r="U2" s="37"/>
      <c r="V2" s="170"/>
      <c r="W2" s="170"/>
      <c r="X2" s="170"/>
      <c r="Y2" s="170"/>
    </row>
    <row r="3" spans="1:32" ht="15" x14ac:dyDescent="0.25">
      <c r="A3" s="76"/>
      <c r="B3" s="77"/>
      <c r="C3" s="77"/>
      <c r="D3" s="78"/>
      <c r="E3" s="78"/>
      <c r="F3"/>
      <c r="G3"/>
      <c r="I3" s="93"/>
      <c r="J3" s="77"/>
      <c r="K3" s="77"/>
      <c r="L3" s="94"/>
      <c r="M3" s="94"/>
      <c r="N3"/>
      <c r="O3"/>
      <c r="Q3" s="146" t="s">
        <v>65</v>
      </c>
      <c r="R3" s="144"/>
      <c r="S3" s="147"/>
      <c r="T3"/>
      <c r="V3" s="161" t="s">
        <v>95</v>
      </c>
      <c r="W3" s="161"/>
      <c r="X3" s="151"/>
      <c r="Y3" s="162"/>
      <c r="Z3"/>
      <c r="AA3" s="24"/>
      <c r="AB3" s="108"/>
      <c r="AC3" s="74" t="s">
        <v>115</v>
      </c>
      <c r="AD3"/>
      <c r="AE3"/>
      <c r="AF3"/>
    </row>
    <row r="4" spans="1:32" ht="25.5" x14ac:dyDescent="0.25">
      <c r="A4" s="76"/>
      <c r="B4" s="83" t="s">
        <v>3</v>
      </c>
      <c r="C4" s="92"/>
      <c r="D4" s="84" t="s">
        <v>66</v>
      </c>
      <c r="E4" s="84" t="s">
        <v>68</v>
      </c>
      <c r="F4"/>
      <c r="G4"/>
      <c r="I4" s="93"/>
      <c r="J4" s="116" t="s">
        <v>3</v>
      </c>
      <c r="K4" s="118"/>
      <c r="L4" s="148" t="s">
        <v>66</v>
      </c>
      <c r="M4" s="148" t="s">
        <v>70</v>
      </c>
      <c r="N4"/>
      <c r="O4"/>
      <c r="P4" s="25"/>
      <c r="Q4" s="144"/>
      <c r="R4" s="116" t="s">
        <v>3</v>
      </c>
      <c r="S4" s="116" t="s">
        <v>1</v>
      </c>
      <c r="T4"/>
      <c r="V4" s="151"/>
      <c r="W4" s="151"/>
      <c r="X4" s="163" t="s">
        <v>3</v>
      </c>
      <c r="Y4" s="163" t="s">
        <v>1</v>
      </c>
      <c r="Z4"/>
      <c r="AA4" s="24"/>
      <c r="AB4" s="74" t="s">
        <v>98</v>
      </c>
      <c r="AC4" s="64">
        <v>171</v>
      </c>
      <c r="AD4"/>
      <c r="AE4"/>
      <c r="AF4"/>
    </row>
    <row r="5" spans="1:32" ht="15" x14ac:dyDescent="0.25">
      <c r="A5" s="77"/>
      <c r="B5" s="85" t="s">
        <v>67</v>
      </c>
      <c r="C5" s="86" t="s">
        <v>69</v>
      </c>
      <c r="D5" s="91"/>
      <c r="E5" s="91"/>
      <c r="F5"/>
      <c r="G5"/>
      <c r="I5" s="77"/>
      <c r="J5" s="102" t="s">
        <v>67</v>
      </c>
      <c r="K5" s="103" t="s">
        <v>71</v>
      </c>
      <c r="L5" s="150"/>
      <c r="M5" s="150"/>
      <c r="N5"/>
      <c r="O5"/>
      <c r="P5" s="25"/>
      <c r="Q5" s="95" t="s">
        <v>5</v>
      </c>
      <c r="R5" s="107">
        <v>30</v>
      </c>
      <c r="S5" s="107">
        <v>30</v>
      </c>
      <c r="T5"/>
      <c r="V5" s="82" t="s">
        <v>5</v>
      </c>
      <c r="W5" s="160" t="s">
        <v>92</v>
      </c>
      <c r="X5" s="159">
        <v>1</v>
      </c>
      <c r="Y5" s="159">
        <v>1</v>
      </c>
      <c r="Z5"/>
      <c r="AA5" s="24"/>
      <c r="AB5" s="110" t="s">
        <v>99</v>
      </c>
      <c r="AC5" s="109">
        <v>171</v>
      </c>
      <c r="AD5"/>
      <c r="AE5"/>
      <c r="AF5"/>
    </row>
    <row r="6" spans="1:32" ht="15" x14ac:dyDescent="0.25">
      <c r="A6" s="82" t="s">
        <v>20</v>
      </c>
      <c r="B6" s="79">
        <v>42</v>
      </c>
      <c r="C6" s="80">
        <v>20.792079207920789</v>
      </c>
      <c r="D6" s="79">
        <v>42</v>
      </c>
      <c r="E6" s="80">
        <v>20.792079207920789</v>
      </c>
      <c r="F6"/>
      <c r="G6"/>
      <c r="I6" s="98" t="s">
        <v>5</v>
      </c>
      <c r="J6" s="96">
        <v>1</v>
      </c>
      <c r="K6" s="97">
        <v>0.49504950495049505</v>
      </c>
      <c r="L6" s="96">
        <v>1</v>
      </c>
      <c r="M6" s="97">
        <v>0.49504950495049505</v>
      </c>
      <c r="N6"/>
      <c r="O6"/>
      <c r="P6" s="26"/>
      <c r="Q6" s="95" t="s">
        <v>92</v>
      </c>
      <c r="R6" s="107">
        <v>22</v>
      </c>
      <c r="S6" s="107">
        <v>22</v>
      </c>
      <c r="T6"/>
      <c r="V6" s="156" t="s">
        <v>74</v>
      </c>
      <c r="W6" s="156"/>
      <c r="X6" s="155">
        <v>1</v>
      </c>
      <c r="Y6" s="155">
        <v>1</v>
      </c>
      <c r="Z6"/>
      <c r="AA6" s="24"/>
      <c r="AB6" s="63" t="s">
        <v>118</v>
      </c>
      <c r="AC6" s="64">
        <v>31</v>
      </c>
      <c r="AD6"/>
      <c r="AE6"/>
      <c r="AF6"/>
    </row>
    <row r="7" spans="1:32" ht="15" x14ac:dyDescent="0.25">
      <c r="A7" s="82" t="s">
        <v>10</v>
      </c>
      <c r="B7" s="79">
        <v>47</v>
      </c>
      <c r="C7" s="80">
        <v>23.267326732673258</v>
      </c>
      <c r="D7" s="79">
        <v>47</v>
      </c>
      <c r="E7" s="80">
        <v>23.267326732673258</v>
      </c>
      <c r="F7"/>
      <c r="G7"/>
      <c r="I7" s="98" t="s">
        <v>7</v>
      </c>
      <c r="J7" s="96">
        <v>11</v>
      </c>
      <c r="K7" s="97">
        <v>5.4455445544554468</v>
      </c>
      <c r="L7" s="96">
        <v>11</v>
      </c>
      <c r="M7" s="97">
        <v>5.4455445544554468</v>
      </c>
      <c r="N7"/>
      <c r="O7"/>
      <c r="P7" s="26"/>
      <c r="Q7" s="95" t="s">
        <v>18</v>
      </c>
      <c r="R7" s="107">
        <v>32</v>
      </c>
      <c r="S7" s="107">
        <v>32</v>
      </c>
      <c r="T7"/>
      <c r="V7" s="82" t="s">
        <v>7</v>
      </c>
      <c r="W7" s="82" t="s">
        <v>5</v>
      </c>
      <c r="X7" s="81">
        <v>1</v>
      </c>
      <c r="Y7" s="81">
        <v>1</v>
      </c>
      <c r="Z7"/>
      <c r="AA7" s="24"/>
      <c r="AB7" s="65" t="s">
        <v>103</v>
      </c>
      <c r="AC7" s="66">
        <v>4</v>
      </c>
      <c r="AD7"/>
      <c r="AE7"/>
      <c r="AF7"/>
    </row>
    <row r="8" spans="1:32" ht="15" x14ac:dyDescent="0.25">
      <c r="A8" s="82" t="s">
        <v>59</v>
      </c>
      <c r="B8" s="79">
        <v>4</v>
      </c>
      <c r="C8" s="80">
        <v>1.9801980198019802</v>
      </c>
      <c r="D8" s="79">
        <v>4</v>
      </c>
      <c r="E8" s="80">
        <v>1.9801980198019802</v>
      </c>
      <c r="F8"/>
      <c r="G8"/>
      <c r="I8" s="98" t="s">
        <v>6</v>
      </c>
      <c r="J8" s="96">
        <v>100</v>
      </c>
      <c r="K8" s="97">
        <v>49.504950495049428</v>
      </c>
      <c r="L8" s="96">
        <v>100</v>
      </c>
      <c r="M8" s="97">
        <v>49.504950495049428</v>
      </c>
      <c r="N8"/>
      <c r="O8"/>
      <c r="P8" s="26"/>
      <c r="Q8" s="95" t="s">
        <v>21</v>
      </c>
      <c r="R8" s="107">
        <v>64</v>
      </c>
      <c r="S8" s="107">
        <v>64</v>
      </c>
      <c r="T8"/>
      <c r="V8" s="82"/>
      <c r="W8" s="157" t="s">
        <v>18</v>
      </c>
      <c r="X8" s="158">
        <v>2</v>
      </c>
      <c r="Y8" s="158">
        <v>2</v>
      </c>
      <c r="Z8"/>
      <c r="AA8" s="24"/>
      <c r="AB8" s="65" t="s">
        <v>99</v>
      </c>
      <c r="AC8" s="66">
        <v>4</v>
      </c>
      <c r="AD8"/>
      <c r="AE8"/>
      <c r="AF8"/>
    </row>
    <row r="9" spans="1:32" ht="15" x14ac:dyDescent="0.25">
      <c r="A9" s="82" t="s">
        <v>60</v>
      </c>
      <c r="B9" s="79">
        <v>8</v>
      </c>
      <c r="C9" s="80">
        <v>3.9603960396039604</v>
      </c>
      <c r="D9" s="79">
        <v>8</v>
      </c>
      <c r="E9" s="80">
        <v>3.9603960396039604</v>
      </c>
      <c r="F9"/>
      <c r="G9"/>
      <c r="I9" s="98" t="s">
        <v>4</v>
      </c>
      <c r="J9" s="96">
        <v>90</v>
      </c>
      <c r="K9" s="97">
        <v>44.554455445544491</v>
      </c>
      <c r="L9" s="96">
        <v>90</v>
      </c>
      <c r="M9" s="97">
        <v>44.554455445544491</v>
      </c>
      <c r="N9"/>
      <c r="O9"/>
      <c r="P9" s="26"/>
      <c r="Q9" s="95" t="s">
        <v>35</v>
      </c>
      <c r="R9" s="107">
        <v>9</v>
      </c>
      <c r="S9" s="107">
        <v>9</v>
      </c>
      <c r="T9"/>
      <c r="V9" s="82"/>
      <c r="W9" s="82" t="s">
        <v>21</v>
      </c>
      <c r="X9" s="81">
        <v>2</v>
      </c>
      <c r="Y9" s="81">
        <v>2</v>
      </c>
      <c r="Z9"/>
      <c r="AA9" s="24"/>
      <c r="AB9" s="65" t="s">
        <v>119</v>
      </c>
      <c r="AC9" s="66">
        <v>11</v>
      </c>
      <c r="AD9"/>
      <c r="AE9"/>
      <c r="AF9"/>
    </row>
    <row r="10" spans="1:32" ht="15" x14ac:dyDescent="0.25">
      <c r="A10" s="82" t="s">
        <v>30</v>
      </c>
      <c r="B10" s="79">
        <v>21</v>
      </c>
      <c r="C10" s="80">
        <v>10.396039603960402</v>
      </c>
      <c r="D10" s="79">
        <v>21</v>
      </c>
      <c r="E10" s="80">
        <v>10.396039603960402</v>
      </c>
      <c r="F10"/>
      <c r="G10"/>
      <c r="I10" s="101" t="s">
        <v>1</v>
      </c>
      <c r="J10" s="99">
        <v>202</v>
      </c>
      <c r="K10" s="100">
        <v>100.0000000000003</v>
      </c>
      <c r="L10" s="99">
        <v>202</v>
      </c>
      <c r="M10" s="100">
        <v>99.999999999999858</v>
      </c>
      <c r="N10"/>
      <c r="O10"/>
      <c r="P10" s="26"/>
      <c r="Q10" s="95" t="s">
        <v>62</v>
      </c>
      <c r="R10" s="107">
        <v>4</v>
      </c>
      <c r="S10" s="107">
        <v>4</v>
      </c>
      <c r="T10"/>
      <c r="V10" s="82"/>
      <c r="W10" s="82" t="s">
        <v>62</v>
      </c>
      <c r="X10" s="81">
        <v>2</v>
      </c>
      <c r="Y10" s="81">
        <v>2</v>
      </c>
      <c r="Z10"/>
      <c r="AA10" s="24"/>
      <c r="AB10" s="65" t="s">
        <v>132</v>
      </c>
      <c r="AC10" s="66">
        <v>1</v>
      </c>
      <c r="AD10"/>
      <c r="AE10"/>
      <c r="AF10"/>
    </row>
    <row r="11" spans="1:32" ht="15" x14ac:dyDescent="0.25">
      <c r="A11" s="82" t="s">
        <v>22</v>
      </c>
      <c r="B11" s="79">
        <v>13</v>
      </c>
      <c r="C11" s="80">
        <v>6.4356435643564378</v>
      </c>
      <c r="D11" s="79">
        <v>13</v>
      </c>
      <c r="E11" s="80">
        <v>6.4356435643564378</v>
      </c>
      <c r="F11"/>
      <c r="G11"/>
      <c r="I11"/>
      <c r="J11"/>
      <c r="K11"/>
      <c r="L11"/>
      <c r="M11"/>
      <c r="N11"/>
      <c r="O11"/>
      <c r="P11" s="26"/>
      <c r="Q11" s="95" t="s">
        <v>24</v>
      </c>
      <c r="R11" s="107">
        <v>12</v>
      </c>
      <c r="S11" s="107">
        <v>12</v>
      </c>
      <c r="T11"/>
      <c r="V11" s="82"/>
      <c r="W11" s="82" t="s">
        <v>24</v>
      </c>
      <c r="X11" s="81">
        <v>2</v>
      </c>
      <c r="Y11" s="81">
        <v>2</v>
      </c>
      <c r="Z11"/>
      <c r="AA11" s="24"/>
      <c r="AB11" s="65" t="s">
        <v>160</v>
      </c>
      <c r="AC11" s="66">
        <v>1</v>
      </c>
      <c r="AD11"/>
      <c r="AE11"/>
      <c r="AF11"/>
    </row>
    <row r="12" spans="1:32" ht="15" x14ac:dyDescent="0.25">
      <c r="A12" s="82" t="s">
        <v>57</v>
      </c>
      <c r="B12" s="79">
        <v>1</v>
      </c>
      <c r="C12" s="80">
        <v>0.49504950495049505</v>
      </c>
      <c r="D12" s="79">
        <v>1</v>
      </c>
      <c r="E12" s="80">
        <v>0.49504950495049505</v>
      </c>
      <c r="F12"/>
      <c r="G12"/>
      <c r="I12"/>
      <c r="J12"/>
      <c r="K12"/>
      <c r="L12"/>
      <c r="M12"/>
      <c r="N12"/>
      <c r="O12"/>
      <c r="P12" s="26"/>
      <c r="Q12" s="95" t="s">
        <v>27</v>
      </c>
      <c r="R12" s="107">
        <v>1</v>
      </c>
      <c r="S12" s="107">
        <v>1</v>
      </c>
      <c r="T12"/>
      <c r="V12" s="82"/>
      <c r="W12" s="82" t="s">
        <v>58</v>
      </c>
      <c r="X12" s="81">
        <v>2</v>
      </c>
      <c r="Y12" s="81">
        <v>2</v>
      </c>
      <c r="Z12"/>
      <c r="AA12" s="24"/>
      <c r="AB12" s="65" t="s">
        <v>161</v>
      </c>
      <c r="AC12" s="66">
        <v>3</v>
      </c>
      <c r="AD12"/>
      <c r="AE12"/>
      <c r="AF12"/>
    </row>
    <row r="13" spans="1:32" ht="15" x14ac:dyDescent="0.25">
      <c r="A13" s="82" t="s">
        <v>34</v>
      </c>
      <c r="B13" s="79">
        <v>5</v>
      </c>
      <c r="C13" s="80">
        <v>2.4752475247524752</v>
      </c>
      <c r="D13" s="79">
        <v>5</v>
      </c>
      <c r="E13" s="80">
        <v>2.4752475247524752</v>
      </c>
      <c r="F13"/>
      <c r="G13"/>
      <c r="I13" s="24"/>
      <c r="J13" s="24"/>
      <c r="K13" s="24"/>
      <c r="L13" s="24"/>
      <c r="M13" s="24"/>
      <c r="N13" s="24"/>
      <c r="O13" s="24"/>
      <c r="P13" s="24"/>
      <c r="Q13" s="95" t="s">
        <v>58</v>
      </c>
      <c r="R13" s="107">
        <v>8</v>
      </c>
      <c r="S13" s="107">
        <v>8</v>
      </c>
      <c r="T13"/>
      <c r="V13" s="90" t="s">
        <v>76</v>
      </c>
      <c r="W13" s="90"/>
      <c r="X13" s="155">
        <v>11</v>
      </c>
      <c r="Y13" s="155">
        <v>11</v>
      </c>
      <c r="Z13"/>
      <c r="AA13" s="24"/>
      <c r="AB13" s="65" t="s">
        <v>163</v>
      </c>
      <c r="AC13" s="66">
        <v>4</v>
      </c>
      <c r="AD13"/>
      <c r="AE13"/>
      <c r="AF13"/>
    </row>
    <row r="14" spans="1:32" ht="15" x14ac:dyDescent="0.25">
      <c r="A14" s="82" t="s">
        <v>32</v>
      </c>
      <c r="B14" s="79">
        <v>7</v>
      </c>
      <c r="C14" s="80">
        <v>3.4653465346534653</v>
      </c>
      <c r="D14" s="79">
        <v>7</v>
      </c>
      <c r="E14" s="80">
        <v>3.4653465346534653</v>
      </c>
      <c r="F14"/>
      <c r="G14"/>
      <c r="M14" s="24"/>
      <c r="N14" s="24"/>
      <c r="O14" s="24"/>
      <c r="P14" s="24"/>
      <c r="Q14" s="95" t="s">
        <v>130</v>
      </c>
      <c r="R14" s="107">
        <v>18</v>
      </c>
      <c r="S14" s="107">
        <v>18</v>
      </c>
      <c r="T14"/>
      <c r="V14" s="82" t="s">
        <v>96</v>
      </c>
      <c r="W14" s="82" t="s">
        <v>5</v>
      </c>
      <c r="X14" s="81">
        <v>22</v>
      </c>
      <c r="Y14" s="81">
        <v>22</v>
      </c>
      <c r="Z14"/>
      <c r="AA14" s="24"/>
      <c r="AB14" s="65" t="s">
        <v>168</v>
      </c>
      <c r="AC14" s="66">
        <v>2</v>
      </c>
      <c r="AD14"/>
      <c r="AE14"/>
      <c r="AF14"/>
    </row>
    <row r="15" spans="1:32" ht="15" x14ac:dyDescent="0.25">
      <c r="A15" s="82" t="s">
        <v>36</v>
      </c>
      <c r="B15" s="79">
        <v>1</v>
      </c>
      <c r="C15" s="80">
        <v>0.49504950495049505</v>
      </c>
      <c r="D15" s="79">
        <v>1</v>
      </c>
      <c r="E15" s="80">
        <v>0.49504950495049505</v>
      </c>
      <c r="F15"/>
      <c r="G15"/>
      <c r="J15" s="173" t="s">
        <v>94</v>
      </c>
      <c r="K15" s="173"/>
      <c r="L15" s="173"/>
      <c r="M15" s="173"/>
      <c r="N15" s="24"/>
      <c r="O15" s="24"/>
      <c r="P15" s="24"/>
      <c r="Q15" s="95" t="s">
        <v>167</v>
      </c>
      <c r="R15" s="107">
        <v>2</v>
      </c>
      <c r="S15" s="107">
        <v>2</v>
      </c>
      <c r="T15"/>
      <c r="V15" s="82"/>
      <c r="W15" s="82" t="s">
        <v>130</v>
      </c>
      <c r="X15" s="81">
        <v>18</v>
      </c>
      <c r="Y15" s="81">
        <v>18</v>
      </c>
      <c r="Z15"/>
      <c r="AA15" s="24"/>
      <c r="AB15" s="65" t="s">
        <v>174</v>
      </c>
      <c r="AC15" s="66">
        <v>1</v>
      </c>
      <c r="AD15"/>
      <c r="AE15"/>
      <c r="AF15"/>
    </row>
    <row r="16" spans="1:32" ht="15" x14ac:dyDescent="0.25">
      <c r="A16" s="82" t="s">
        <v>166</v>
      </c>
      <c r="B16" s="79">
        <v>52</v>
      </c>
      <c r="C16" s="80">
        <v>25.742574257425726</v>
      </c>
      <c r="D16" s="79">
        <v>52</v>
      </c>
      <c r="E16" s="80">
        <v>25.742574257425726</v>
      </c>
      <c r="F16"/>
      <c r="G16"/>
      <c r="J16" s="90" t="s">
        <v>72</v>
      </c>
      <c r="K16" s="144"/>
      <c r="L16" s="149"/>
      <c r="M16"/>
      <c r="N16" s="24"/>
      <c r="O16" s="24"/>
      <c r="P16" s="24"/>
      <c r="Q16" s="90" t="s">
        <v>1</v>
      </c>
      <c r="R16" s="89">
        <v>202</v>
      </c>
      <c r="S16" s="89">
        <v>202</v>
      </c>
      <c r="T16"/>
      <c r="V16" s="82"/>
      <c r="W16" s="82" t="s">
        <v>92</v>
      </c>
      <c r="X16" s="81">
        <v>21</v>
      </c>
      <c r="Y16" s="81">
        <v>21</v>
      </c>
      <c r="Z16"/>
      <c r="AA16" s="24"/>
      <c r="AB16" s="63" t="s">
        <v>116</v>
      </c>
      <c r="AC16" s="64">
        <v>202</v>
      </c>
      <c r="AD16"/>
      <c r="AE16"/>
      <c r="AF16"/>
    </row>
    <row r="17" spans="1:54" ht="25.5" x14ac:dyDescent="0.25">
      <c r="A17" s="82" t="s">
        <v>169</v>
      </c>
      <c r="B17" s="79">
        <v>1</v>
      </c>
      <c r="C17" s="80">
        <v>0.49504950495049505</v>
      </c>
      <c r="D17" s="79">
        <v>1</v>
      </c>
      <c r="E17" s="80">
        <v>0.49504950495049505</v>
      </c>
      <c r="F17"/>
      <c r="G17"/>
      <c r="J17" s="144"/>
      <c r="K17" s="140" t="s">
        <v>3</v>
      </c>
      <c r="L17" s="141" t="s">
        <v>1</v>
      </c>
      <c r="M17"/>
      <c r="N17" s="24"/>
      <c r="O17" s="24"/>
      <c r="P17" s="24"/>
      <c r="Q17"/>
      <c r="R17"/>
      <c r="S17"/>
      <c r="T17"/>
      <c r="V17" s="82"/>
      <c r="W17" s="82" t="s">
        <v>18</v>
      </c>
      <c r="X17" s="81">
        <v>1</v>
      </c>
      <c r="Y17" s="81">
        <v>1</v>
      </c>
      <c r="Z17"/>
      <c r="AA17" s="24"/>
      <c r="AB17"/>
      <c r="AC17"/>
      <c r="AD17"/>
    </row>
    <row r="18" spans="1:54" ht="15" x14ac:dyDescent="0.25">
      <c r="A18" s="90" t="s">
        <v>1</v>
      </c>
      <c r="B18" s="87">
        <v>202</v>
      </c>
      <c r="C18" s="88">
        <v>100.0000000000003</v>
      </c>
      <c r="D18" s="87">
        <v>202</v>
      </c>
      <c r="E18" s="89">
        <v>100</v>
      </c>
      <c r="F18"/>
      <c r="G18"/>
      <c r="J18" s="95" t="s">
        <v>5</v>
      </c>
      <c r="K18" s="104">
        <v>0.49504950495049505</v>
      </c>
      <c r="L18" s="104">
        <v>0.49504950495049505</v>
      </c>
      <c r="M18"/>
      <c r="N18" s="24"/>
      <c r="O18" s="24"/>
      <c r="P18" s="24"/>
      <c r="Q18"/>
      <c r="R18"/>
      <c r="S18"/>
      <c r="T18"/>
      <c r="V18" s="82"/>
      <c r="W18" s="82" t="s">
        <v>21</v>
      </c>
      <c r="X18" s="81">
        <v>25</v>
      </c>
      <c r="Y18" s="81">
        <v>25</v>
      </c>
      <c r="Z18"/>
      <c r="AA18" s="24"/>
      <c r="AB18"/>
      <c r="AC18"/>
      <c r="AD18"/>
    </row>
    <row r="19" spans="1:54" ht="15" x14ac:dyDescent="0.25">
      <c r="A19"/>
      <c r="B19"/>
      <c r="C19"/>
      <c r="D19"/>
      <c r="E19"/>
      <c r="F19"/>
      <c r="G19"/>
      <c r="J19" s="95" t="s">
        <v>7</v>
      </c>
      <c r="K19" s="104">
        <v>5.4455445544554468</v>
      </c>
      <c r="L19" s="104">
        <v>5.4455445544554468</v>
      </c>
      <c r="M19"/>
      <c r="N19" s="24"/>
      <c r="O19" s="24"/>
      <c r="Q19"/>
      <c r="R19"/>
      <c r="S19"/>
      <c r="T19"/>
      <c r="V19" s="82"/>
      <c r="W19" s="82" t="s">
        <v>35</v>
      </c>
      <c r="X19" s="81">
        <v>6</v>
      </c>
      <c r="Y19" s="81">
        <v>6</v>
      </c>
      <c r="Z19"/>
      <c r="AA19" s="24"/>
      <c r="AB19"/>
      <c r="AC19"/>
      <c r="AD19"/>
    </row>
    <row r="20" spans="1:54" ht="15" x14ac:dyDescent="0.25">
      <c r="A20"/>
      <c r="B20"/>
      <c r="C20"/>
      <c r="D20"/>
      <c r="E20"/>
      <c r="F20"/>
      <c r="G20"/>
      <c r="J20" s="95" t="s">
        <v>6</v>
      </c>
      <c r="K20" s="104">
        <v>49.504950495049428</v>
      </c>
      <c r="L20" s="104">
        <v>49.504950495049428</v>
      </c>
      <c r="M20"/>
      <c r="N20" s="24"/>
      <c r="O20" s="24"/>
      <c r="Q20"/>
      <c r="R20"/>
      <c r="S20"/>
      <c r="T20"/>
      <c r="V20" s="82"/>
      <c r="W20" s="82" t="s">
        <v>24</v>
      </c>
      <c r="X20" s="81">
        <v>3</v>
      </c>
      <c r="Y20" s="81">
        <v>3</v>
      </c>
      <c r="Z20"/>
      <c r="AA20" s="24"/>
      <c r="AB20"/>
      <c r="AC20"/>
      <c r="AD20"/>
    </row>
    <row r="21" spans="1:54" ht="15" x14ac:dyDescent="0.25">
      <c r="A21"/>
      <c r="B21"/>
      <c r="C21"/>
      <c r="D21"/>
      <c r="E21"/>
      <c r="F21"/>
      <c r="G21"/>
      <c r="J21" s="95" t="s">
        <v>4</v>
      </c>
      <c r="K21" s="104">
        <v>44.554455445544491</v>
      </c>
      <c r="L21" s="104">
        <v>44.554455445544491</v>
      </c>
      <c r="M21"/>
      <c r="N21" s="24"/>
      <c r="O21" s="24"/>
      <c r="Q21"/>
      <c r="R21"/>
      <c r="S21"/>
      <c r="T21"/>
      <c r="V21" s="82"/>
      <c r="W21" s="82" t="s">
        <v>58</v>
      </c>
      <c r="X21" s="81">
        <v>4</v>
      </c>
      <c r="Y21" s="81">
        <v>4</v>
      </c>
      <c r="Z21"/>
      <c r="AA21" s="24"/>
      <c r="AB21"/>
      <c r="AC21"/>
      <c r="AD21"/>
    </row>
    <row r="22" spans="1:54" ht="15" x14ac:dyDescent="0.25">
      <c r="A22"/>
      <c r="B22"/>
      <c r="C22"/>
      <c r="D22"/>
      <c r="E22"/>
      <c r="F22"/>
      <c r="G22"/>
      <c r="H22" s="24"/>
      <c r="J22" s="106" t="s">
        <v>1</v>
      </c>
      <c r="K22" s="105">
        <v>99.999999999999858</v>
      </c>
      <c r="L22" s="105">
        <v>99.999999999999858</v>
      </c>
      <c r="M22"/>
      <c r="N22" s="24"/>
      <c r="O22" s="24"/>
      <c r="Q22"/>
      <c r="R22"/>
      <c r="S22"/>
      <c r="T22"/>
      <c r="V22" s="145" t="s">
        <v>97</v>
      </c>
      <c r="W22" s="145"/>
      <c r="X22" s="154">
        <v>100</v>
      </c>
      <c r="Y22" s="154">
        <v>100</v>
      </c>
      <c r="Z22"/>
      <c r="AA22" s="24"/>
      <c r="AB22"/>
      <c r="AC22"/>
    </row>
    <row r="23" spans="1:54" ht="15" x14ac:dyDescent="0.25">
      <c r="A23"/>
      <c r="B23"/>
      <c r="C23"/>
      <c r="D23"/>
      <c r="E23"/>
      <c r="F23"/>
      <c r="G23"/>
      <c r="H23" s="24"/>
      <c r="J23"/>
      <c r="K23"/>
      <c r="L23"/>
      <c r="M23"/>
      <c r="N23" s="24"/>
      <c r="O23" s="24"/>
      <c r="Q23"/>
      <c r="R23"/>
      <c r="S23"/>
      <c r="T23"/>
      <c r="V23" s="82" t="s">
        <v>4</v>
      </c>
      <c r="W23" s="82" t="s">
        <v>5</v>
      </c>
      <c r="X23" s="152">
        <v>7</v>
      </c>
      <c r="Y23" s="152">
        <v>7</v>
      </c>
      <c r="Z23"/>
      <c r="AA23" s="24"/>
      <c r="AB23"/>
      <c r="AC23"/>
    </row>
    <row r="24" spans="1:54" ht="15" x14ac:dyDescent="0.25">
      <c r="A24"/>
      <c r="B24"/>
      <c r="C24"/>
      <c r="D24"/>
      <c r="E24"/>
      <c r="F24"/>
      <c r="G24"/>
      <c r="H24" s="24"/>
      <c r="I24" s="24"/>
      <c r="J24"/>
      <c r="K24"/>
      <c r="L24"/>
      <c r="M24"/>
      <c r="N24" s="24"/>
      <c r="O24" s="24"/>
      <c r="Q24"/>
      <c r="R24"/>
      <c r="S24"/>
      <c r="T24"/>
      <c r="V24" s="82"/>
      <c r="W24" s="82" t="s">
        <v>18</v>
      </c>
      <c r="X24" s="152">
        <v>29</v>
      </c>
      <c r="Y24" s="152">
        <v>29</v>
      </c>
      <c r="Z24"/>
      <c r="AA24" s="24"/>
      <c r="AB24" s="164"/>
      <c r="AC24" s="165" t="s">
        <v>170</v>
      </c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ht="15" x14ac:dyDescent="0.25">
      <c r="A25"/>
      <c r="B25"/>
      <c r="C25"/>
      <c r="D25"/>
      <c r="E25"/>
      <c r="F25"/>
      <c r="G25"/>
      <c r="H25" s="24"/>
      <c r="I25" s="24"/>
      <c r="J25" s="24"/>
      <c r="L25" s="27"/>
      <c r="Q25"/>
      <c r="R25"/>
      <c r="S25"/>
      <c r="T25"/>
      <c r="V25" s="82"/>
      <c r="W25" s="82" t="s">
        <v>21</v>
      </c>
      <c r="X25" s="152">
        <v>37</v>
      </c>
      <c r="Y25" s="152">
        <v>37</v>
      </c>
      <c r="Z25"/>
      <c r="AA25" s="24"/>
      <c r="AB25" s="143" t="s">
        <v>171</v>
      </c>
      <c r="AC25" s="73">
        <v>171</v>
      </c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ht="15" x14ac:dyDescent="0.25">
      <c r="A26"/>
      <c r="B26"/>
      <c r="C26"/>
      <c r="D26"/>
      <c r="E26"/>
      <c r="F26"/>
      <c r="G26"/>
      <c r="H26" s="24"/>
      <c r="I26" s="24"/>
      <c r="J26" s="24"/>
      <c r="Q26"/>
      <c r="R26"/>
      <c r="S26"/>
      <c r="T26"/>
      <c r="V26" s="82"/>
      <c r="W26" s="82" t="s">
        <v>35</v>
      </c>
      <c r="X26" s="152">
        <v>3</v>
      </c>
      <c r="Y26" s="152">
        <v>3</v>
      </c>
      <c r="Z26"/>
      <c r="AA26" s="24"/>
      <c r="AB26" s="65" t="s">
        <v>100</v>
      </c>
      <c r="AC26" s="66">
        <v>4</v>
      </c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ht="15" x14ac:dyDescent="0.25">
      <c r="A27"/>
      <c r="B27"/>
      <c r="C27"/>
      <c r="D27"/>
      <c r="E27"/>
      <c r="F27"/>
      <c r="G27"/>
      <c r="H27" s="24"/>
      <c r="I27" s="24"/>
      <c r="J27" s="24"/>
      <c r="Q27"/>
      <c r="R27"/>
      <c r="S27"/>
      <c r="T27"/>
      <c r="V27" s="82"/>
      <c r="W27" s="82" t="s">
        <v>62</v>
      </c>
      <c r="X27" s="152">
        <v>2</v>
      </c>
      <c r="Y27" s="152">
        <v>2</v>
      </c>
      <c r="Z27"/>
      <c r="AA27" s="24"/>
      <c r="AB27" s="65" t="s">
        <v>102</v>
      </c>
      <c r="AC27" s="66">
        <v>156</v>
      </c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ht="15" x14ac:dyDescent="0.25">
      <c r="A28"/>
      <c r="B28"/>
      <c r="C28"/>
      <c r="D28"/>
      <c r="E28"/>
      <c r="F28"/>
      <c r="G28"/>
      <c r="H28" s="24"/>
      <c r="I28" s="24"/>
      <c r="J28" s="24"/>
      <c r="Q28"/>
      <c r="R28"/>
      <c r="S28"/>
      <c r="T28"/>
      <c r="V28" s="82"/>
      <c r="W28" s="82" t="s">
        <v>24</v>
      </c>
      <c r="X28" s="152">
        <v>7</v>
      </c>
      <c r="Y28" s="152">
        <v>7</v>
      </c>
      <c r="Z28"/>
      <c r="AA28" s="24"/>
      <c r="AB28" s="65" t="s">
        <v>133</v>
      </c>
      <c r="AC28" s="66">
        <v>9</v>
      </c>
      <c r="AD28"/>
    </row>
    <row r="29" spans="1:54" ht="15" x14ac:dyDescent="0.25">
      <c r="C29" s="24"/>
      <c r="D29" s="24"/>
      <c r="E29" s="24"/>
      <c r="F29" s="24"/>
      <c r="G29" s="24"/>
      <c r="H29" s="24"/>
      <c r="I29" s="24"/>
      <c r="J29" s="24"/>
      <c r="K29" s="172"/>
      <c r="L29" s="172"/>
      <c r="Q29"/>
      <c r="R29"/>
      <c r="S29"/>
      <c r="T29"/>
      <c r="V29" s="82"/>
      <c r="W29" s="82" t="s">
        <v>27</v>
      </c>
      <c r="X29" s="152">
        <v>1</v>
      </c>
      <c r="Y29" s="152">
        <v>1</v>
      </c>
      <c r="Z29"/>
      <c r="AA29" s="24"/>
      <c r="AB29" s="65" t="s">
        <v>173</v>
      </c>
      <c r="AC29" s="66">
        <v>2</v>
      </c>
      <c r="AD29"/>
    </row>
    <row r="30" spans="1:54" ht="15" x14ac:dyDescent="0.25">
      <c r="C30" s="24"/>
      <c r="D30" s="24"/>
      <c r="E30" s="24"/>
      <c r="F30" s="24"/>
      <c r="G30" s="24"/>
      <c r="H30" s="24"/>
      <c r="I30" s="24"/>
      <c r="J30" s="24"/>
      <c r="L30" s="27"/>
      <c r="Q30"/>
      <c r="R30"/>
      <c r="S30"/>
      <c r="T30"/>
      <c r="V30" s="82"/>
      <c r="W30" s="82" t="s">
        <v>167</v>
      </c>
      <c r="X30" s="153">
        <v>2</v>
      </c>
      <c r="Y30" s="153">
        <v>2</v>
      </c>
      <c r="Z30"/>
      <c r="AA30" s="24"/>
      <c r="AB30" s="63" t="s">
        <v>117</v>
      </c>
      <c r="AC30" s="64">
        <v>31</v>
      </c>
      <c r="AD30"/>
    </row>
    <row r="31" spans="1:54" ht="15" x14ac:dyDescent="0.25">
      <c r="C31" s="24"/>
      <c r="D31" s="24"/>
      <c r="E31" s="24"/>
      <c r="F31" s="24"/>
      <c r="G31" s="24"/>
      <c r="H31" s="24"/>
      <c r="I31" s="24"/>
      <c r="J31" s="24"/>
      <c r="L31" s="27"/>
      <c r="Q31"/>
      <c r="R31"/>
      <c r="S31"/>
      <c r="T31"/>
      <c r="V31" s="82"/>
      <c r="W31" s="82" t="s">
        <v>58</v>
      </c>
      <c r="X31" s="152">
        <v>2</v>
      </c>
      <c r="Y31" s="152">
        <v>2</v>
      </c>
      <c r="Z31"/>
      <c r="AA31" s="24"/>
      <c r="AB31" s="65" t="s">
        <v>100</v>
      </c>
      <c r="AC31" s="66">
        <v>29</v>
      </c>
      <c r="AD31"/>
    </row>
    <row r="32" spans="1:54" ht="15" x14ac:dyDescent="0.25">
      <c r="C32" s="24"/>
      <c r="D32" s="24"/>
      <c r="E32" s="24"/>
      <c r="F32" s="24"/>
      <c r="G32" s="24"/>
      <c r="H32" s="24"/>
      <c r="I32" s="24"/>
      <c r="J32" s="24"/>
      <c r="L32" s="27"/>
      <c r="N32" s="28"/>
      <c r="O32" s="28"/>
      <c r="P32" s="28"/>
      <c r="Q32"/>
      <c r="R32"/>
      <c r="S32"/>
      <c r="T32"/>
      <c r="V32" s="82" t="s">
        <v>75</v>
      </c>
      <c r="W32" s="82"/>
      <c r="X32" s="142">
        <v>90</v>
      </c>
      <c r="Y32" s="142">
        <v>90</v>
      </c>
      <c r="Z32"/>
      <c r="AA32" s="24"/>
      <c r="AB32" s="65" t="s">
        <v>102</v>
      </c>
      <c r="AC32" s="66">
        <v>1</v>
      </c>
      <c r="AD32"/>
    </row>
    <row r="33" spans="1:30" ht="15" x14ac:dyDescent="0.25">
      <c r="A33" s="167" t="s">
        <v>93</v>
      </c>
      <c r="B33" s="167"/>
      <c r="C33" s="24"/>
      <c r="D33" s="24"/>
      <c r="E33" s="24"/>
      <c r="F33" s="24"/>
      <c r="G33" s="24"/>
      <c r="H33" s="24"/>
      <c r="I33" s="24"/>
      <c r="J33" s="24"/>
      <c r="L33" s="27"/>
      <c r="Q33"/>
      <c r="R33"/>
      <c r="S33"/>
      <c r="T33"/>
      <c r="V33" s="90" t="s">
        <v>1</v>
      </c>
      <c r="W33" s="90"/>
      <c r="X33" s="155">
        <v>202</v>
      </c>
      <c r="Y33" s="155">
        <v>202</v>
      </c>
      <c r="Z33"/>
      <c r="AA33" s="24"/>
      <c r="AB33" s="65" t="s">
        <v>144</v>
      </c>
      <c r="AC33" s="66">
        <v>1</v>
      </c>
      <c r="AD33"/>
    </row>
    <row r="34" spans="1:30" ht="15" x14ac:dyDescent="0.25">
      <c r="A34" s="58" t="s">
        <v>8</v>
      </c>
      <c r="B34" s="59">
        <f>GETPIVOTDATA("% de usuarios",$A$3,"SATISFACCION","SATISFECHO")</f>
        <v>100.0000000000003</v>
      </c>
      <c r="C34" s="24"/>
      <c r="D34" s="24"/>
      <c r="E34" s="24"/>
      <c r="F34" s="24"/>
      <c r="G34" s="24"/>
      <c r="H34" s="24"/>
      <c r="I34" s="24"/>
      <c r="J34" s="24"/>
      <c r="L34" s="27"/>
      <c r="Q34"/>
      <c r="R34"/>
      <c r="S34"/>
      <c r="T34"/>
      <c r="V34"/>
      <c r="W34"/>
      <c r="X34"/>
      <c r="Y34"/>
      <c r="Z34"/>
      <c r="AA34" s="24"/>
      <c r="AB34" s="56" t="s">
        <v>1</v>
      </c>
      <c r="AC34" s="57">
        <v>202</v>
      </c>
      <c r="AD34"/>
    </row>
    <row r="35" spans="1:30" ht="15" x14ac:dyDescent="0.25">
      <c r="A35" s="58" t="s">
        <v>9</v>
      </c>
      <c r="B35" s="59" t="e">
        <f>GETPIVOTDATA("% de usuarios",$A$3,"SATISFACCION","INSATISFECHO")</f>
        <v>#REF!</v>
      </c>
      <c r="C35" s="24"/>
      <c r="D35" s="24"/>
      <c r="E35" s="24"/>
      <c r="F35" s="24"/>
      <c r="G35" s="24"/>
      <c r="H35" s="24"/>
      <c r="I35" s="24"/>
      <c r="J35" s="24"/>
      <c r="L35" s="27"/>
      <c r="Q35" s="24"/>
      <c r="R35" s="24"/>
      <c r="S35" s="24"/>
      <c r="T35" s="24"/>
      <c r="V35"/>
      <c r="W35"/>
      <c r="X35"/>
      <c r="Y35"/>
      <c r="Z35"/>
      <c r="AA35" s="24"/>
      <c r="AB35"/>
      <c r="AC35"/>
      <c r="AD35"/>
    </row>
    <row r="36" spans="1:30" ht="15" x14ac:dyDescent="0.25">
      <c r="A36" s="60" t="s">
        <v>73</v>
      </c>
      <c r="B36" s="61" t="e">
        <f>SUM(B34:B35)</f>
        <v>#REF!</v>
      </c>
      <c r="C36" s="24"/>
      <c r="D36" s="24"/>
      <c r="E36" s="24"/>
      <c r="F36" s="24"/>
      <c r="G36" s="24"/>
      <c r="H36" s="24"/>
      <c r="I36" s="24"/>
      <c r="J36" s="24"/>
      <c r="L36" s="27"/>
      <c r="Q36" s="24"/>
      <c r="R36" s="24"/>
      <c r="S36" s="24"/>
      <c r="T36" s="24"/>
      <c r="V36"/>
      <c r="W36"/>
      <c r="X36"/>
      <c r="Y36"/>
      <c r="Z36"/>
      <c r="AA36" s="24"/>
      <c r="AB36"/>
      <c r="AC36"/>
      <c r="AD36"/>
    </row>
    <row r="37" spans="1:30" ht="15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O37" s="34"/>
      <c r="P37" s="34"/>
      <c r="Q37" s="34"/>
      <c r="R37" s="24"/>
      <c r="S37" s="24"/>
      <c r="T37" s="24"/>
      <c r="V37"/>
      <c r="W37"/>
      <c r="X37"/>
      <c r="Y37"/>
      <c r="Z37"/>
      <c r="AA37" s="24"/>
      <c r="AB37"/>
      <c r="AC37"/>
      <c r="AD37"/>
    </row>
    <row r="38" spans="1:30" ht="15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O38" s="34"/>
      <c r="P38" s="34"/>
      <c r="Q38" s="34"/>
      <c r="R38" s="24"/>
      <c r="S38" s="24"/>
      <c r="T38" s="24"/>
      <c r="V38"/>
      <c r="W38"/>
      <c r="X38"/>
      <c r="Y38"/>
      <c r="Z38"/>
      <c r="AA38" s="24"/>
      <c r="AB38" s="134"/>
      <c r="AC38" s="135"/>
      <c r="AD38"/>
    </row>
    <row r="39" spans="1:30" ht="15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O39" s="34"/>
      <c r="P39" s="34"/>
      <c r="Q39" s="34"/>
      <c r="R39" s="24"/>
      <c r="S39" s="24"/>
      <c r="T39" s="24"/>
      <c r="V39"/>
      <c r="W39"/>
      <c r="X39"/>
      <c r="Y39"/>
      <c r="Z39"/>
      <c r="AA39" s="24"/>
      <c r="AB39" s="136"/>
      <c r="AC39" s="137"/>
      <c r="AD39"/>
    </row>
    <row r="40" spans="1:30" ht="15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O40" s="34"/>
      <c r="P40" s="34"/>
      <c r="Q40" s="34"/>
      <c r="R40" s="24"/>
      <c r="S40" s="24"/>
      <c r="T40" s="24"/>
      <c r="V40"/>
      <c r="W40"/>
      <c r="X40"/>
      <c r="Y40"/>
      <c r="Z40"/>
      <c r="AA40" s="24"/>
      <c r="AB40" s="138"/>
      <c r="AC40" s="139"/>
      <c r="AD40"/>
    </row>
    <row r="41" spans="1:30" ht="15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O41" s="34"/>
      <c r="P41" s="34"/>
      <c r="Q41" s="34"/>
      <c r="R41" s="24"/>
      <c r="S41" s="24"/>
      <c r="T41" s="24"/>
      <c r="V41"/>
      <c r="W41"/>
      <c r="X41"/>
      <c r="Y41"/>
      <c r="Z41"/>
      <c r="AA41" s="24"/>
      <c r="AB41" s="138"/>
      <c r="AC41" s="139"/>
      <c r="AD41"/>
    </row>
    <row r="42" spans="1:30" ht="15" x14ac:dyDescent="0.25">
      <c r="A42" s="24"/>
      <c r="B42" s="24"/>
      <c r="C42" s="24"/>
      <c r="D42" s="24"/>
      <c r="E42" s="24"/>
      <c r="F42" s="24"/>
      <c r="G42" s="24"/>
      <c r="O42" s="34"/>
      <c r="P42" s="34"/>
      <c r="Q42" s="34"/>
      <c r="R42" s="24"/>
      <c r="S42" s="24"/>
      <c r="T42" s="24"/>
      <c r="V42"/>
      <c r="W42"/>
      <c r="X42"/>
      <c r="Y42"/>
      <c r="Z42"/>
      <c r="AA42" s="24"/>
      <c r="AB42" s="138"/>
      <c r="AC42" s="139"/>
    </row>
    <row r="43" spans="1:30" ht="15" x14ac:dyDescent="0.25">
      <c r="K43"/>
      <c r="L43"/>
      <c r="N43" s="32"/>
      <c r="O43" s="34"/>
      <c r="P43" s="34"/>
      <c r="Q43" s="34"/>
      <c r="R43" s="24"/>
      <c r="S43" s="24"/>
      <c r="T43" s="24"/>
      <c r="V43"/>
      <c r="W43"/>
      <c r="X43"/>
      <c r="Y43"/>
      <c r="Z43"/>
      <c r="AB43" s="138"/>
      <c r="AC43" s="139"/>
    </row>
    <row r="44" spans="1:30" ht="15" x14ac:dyDescent="0.25">
      <c r="K44" s="24"/>
      <c r="L44" s="24"/>
      <c r="N44" s="24"/>
      <c r="O44" s="34"/>
      <c r="P44" s="34"/>
      <c r="Q44" s="34"/>
      <c r="R44" s="24"/>
      <c r="S44" s="24"/>
      <c r="T44" s="24"/>
      <c r="V44"/>
      <c r="W44"/>
      <c r="X44"/>
      <c r="Y44"/>
      <c r="Z44"/>
      <c r="AB44" s="138"/>
      <c r="AC44" s="139"/>
    </row>
    <row r="45" spans="1:30" ht="15" x14ac:dyDescent="0.25">
      <c r="G45" s="23"/>
      <c r="K45" s="32"/>
      <c r="L45"/>
      <c r="M45"/>
      <c r="N45"/>
      <c r="O45" s="34"/>
      <c r="P45" s="34"/>
      <c r="Q45" s="34"/>
      <c r="R45"/>
      <c r="S45"/>
      <c r="T45"/>
      <c r="U45"/>
      <c r="V45"/>
      <c r="W45"/>
      <c r="X45"/>
      <c r="Y45"/>
      <c r="Z45"/>
      <c r="AB45" s="138"/>
      <c r="AC45" s="139"/>
    </row>
    <row r="46" spans="1:30" ht="15" x14ac:dyDescent="0.25">
      <c r="G46" s="23"/>
      <c r="K46" s="33"/>
      <c r="L46"/>
      <c r="M46"/>
      <c r="N46"/>
      <c r="O46" s="34"/>
      <c r="P46" s="34"/>
      <c r="Q46" s="34"/>
      <c r="R46"/>
      <c r="S46"/>
      <c r="T46"/>
      <c r="U46"/>
      <c r="V46"/>
      <c r="W46"/>
      <c r="X46"/>
      <c r="Y46"/>
      <c r="Z46"/>
      <c r="AB46" s="136"/>
      <c r="AC46" s="137"/>
    </row>
    <row r="47" spans="1:30" ht="15" x14ac:dyDescent="0.25">
      <c r="G47" s="23"/>
      <c r="K47" s="33"/>
      <c r="L47"/>
      <c r="M47"/>
      <c r="N47"/>
      <c r="O47" s="34"/>
      <c r="P47" s="34"/>
      <c r="Q47" s="34"/>
      <c r="R47"/>
      <c r="S47"/>
      <c r="T47"/>
      <c r="U47"/>
      <c r="V47"/>
      <c r="W47"/>
      <c r="X47"/>
      <c r="Y47"/>
      <c r="Z47"/>
      <c r="AB47" s="138"/>
      <c r="AC47" s="139"/>
    </row>
    <row r="48" spans="1:30" ht="15" x14ac:dyDescent="0.25">
      <c r="G48" s="23"/>
      <c r="K48" s="33"/>
      <c r="L48"/>
      <c r="M48"/>
      <c r="N48"/>
      <c r="O48" s="34"/>
      <c r="P48" s="34"/>
      <c r="Q48" s="34"/>
      <c r="R48"/>
      <c r="S48" s="24"/>
      <c r="V48"/>
      <c r="W48"/>
      <c r="X48"/>
      <c r="Y48"/>
      <c r="Z48"/>
      <c r="AB48" s="138"/>
      <c r="AC48" s="139"/>
    </row>
    <row r="49" spans="7:29" ht="15" x14ac:dyDescent="0.25">
      <c r="G49" s="23"/>
      <c r="K49" s="33"/>
      <c r="L49"/>
      <c r="M49"/>
      <c r="N49"/>
      <c r="O49" s="34"/>
      <c r="P49" s="34"/>
      <c r="Q49" s="34"/>
      <c r="R49" s="24"/>
      <c r="S49" s="24"/>
      <c r="V49"/>
      <c r="W49"/>
      <c r="X49"/>
      <c r="Y49"/>
      <c r="Z49"/>
      <c r="AB49" s="136"/>
      <c r="AC49" s="137"/>
    </row>
    <row r="50" spans="7:29" ht="15" x14ac:dyDescent="0.25">
      <c r="G50" s="23"/>
      <c r="K50" s="33"/>
      <c r="L50"/>
      <c r="M50"/>
      <c r="N50"/>
      <c r="O50" s="34"/>
      <c r="P50" s="34"/>
      <c r="Q50" s="34"/>
      <c r="R50" s="24"/>
      <c r="S50" s="24"/>
      <c r="V50"/>
      <c r="W50"/>
      <c r="X50"/>
      <c r="Y50"/>
      <c r="Z50"/>
      <c r="AB50"/>
      <c r="AC50"/>
    </row>
    <row r="51" spans="7:29" ht="15" x14ac:dyDescent="0.25">
      <c r="G51" s="23"/>
      <c r="K51" s="33"/>
      <c r="L51"/>
      <c r="M51"/>
      <c r="N51"/>
      <c r="O51" s="34"/>
      <c r="P51" s="34"/>
      <c r="Q51" s="34"/>
      <c r="R51" s="24"/>
      <c r="S51" s="24"/>
      <c r="V51"/>
      <c r="W51"/>
      <c r="X51"/>
      <c r="Y51"/>
      <c r="Z51"/>
      <c r="AB51"/>
      <c r="AC51"/>
    </row>
    <row r="52" spans="7:29" ht="15" x14ac:dyDescent="0.25">
      <c r="G52" s="23"/>
      <c r="K52" s="33"/>
      <c r="L52"/>
      <c r="M52"/>
      <c r="N52"/>
      <c r="O52" s="34"/>
      <c r="P52" s="34"/>
      <c r="Q52" s="34"/>
      <c r="R52" s="24"/>
      <c r="S52" s="24"/>
      <c r="V52"/>
      <c r="W52"/>
      <c r="X52"/>
      <c r="Y52"/>
      <c r="Z52"/>
      <c r="AB52"/>
      <c r="AC52"/>
    </row>
    <row r="53" spans="7:29" ht="15" x14ac:dyDescent="0.25">
      <c r="G53" s="23"/>
      <c r="K53" s="33"/>
      <c r="L53"/>
      <c r="M53"/>
      <c r="N53"/>
      <c r="O53" s="34"/>
      <c r="P53" s="34"/>
      <c r="Q53" s="34"/>
      <c r="R53" s="24"/>
      <c r="S53" s="24"/>
      <c r="V53"/>
      <c r="W53"/>
      <c r="X53"/>
      <c r="Y53"/>
      <c r="Z53"/>
      <c r="AB53"/>
      <c r="AC53"/>
    </row>
    <row r="54" spans="7:29" ht="15" x14ac:dyDescent="0.25">
      <c r="G54" s="23"/>
      <c r="K54" s="33"/>
      <c r="L54"/>
      <c r="M54"/>
      <c r="N54"/>
      <c r="O54" s="34"/>
      <c r="P54" s="34"/>
      <c r="Q54" s="34"/>
      <c r="R54" s="24"/>
      <c r="S54" s="24"/>
      <c r="V54"/>
      <c r="W54"/>
      <c r="X54"/>
      <c r="Y54"/>
      <c r="Z54"/>
      <c r="AB54"/>
      <c r="AC54"/>
    </row>
    <row r="55" spans="7:29" ht="15" x14ac:dyDescent="0.25">
      <c r="G55" s="23"/>
      <c r="K55"/>
      <c r="L55"/>
      <c r="M55"/>
      <c r="N55"/>
      <c r="O55"/>
      <c r="P55"/>
      <c r="Q55" s="24"/>
      <c r="R55" s="24"/>
      <c r="S55" s="24"/>
      <c r="V55"/>
      <c r="W55"/>
      <c r="X55"/>
      <c r="Y55"/>
      <c r="Z55"/>
      <c r="AB55"/>
      <c r="AC55"/>
    </row>
    <row r="56" spans="7:29" ht="15" x14ac:dyDescent="0.25">
      <c r="G56" s="23"/>
      <c r="K56"/>
      <c r="L56"/>
      <c r="M56"/>
      <c r="N56"/>
      <c r="O56"/>
      <c r="P56"/>
      <c r="Q56" s="24"/>
      <c r="R56" s="24"/>
      <c r="S56" s="24"/>
      <c r="V56"/>
      <c r="W56"/>
      <c r="X56"/>
      <c r="Y56"/>
      <c r="Z56"/>
      <c r="AB56"/>
      <c r="AC56"/>
    </row>
    <row r="57" spans="7:29" ht="15" x14ac:dyDescent="0.25">
      <c r="G57" s="23"/>
      <c r="K57"/>
      <c r="L57"/>
      <c r="M57"/>
      <c r="N57"/>
      <c r="O57"/>
      <c r="P57"/>
      <c r="Q57" s="24"/>
      <c r="R57" s="24"/>
      <c r="S57" s="24"/>
      <c r="V57"/>
      <c r="W57"/>
      <c r="X57"/>
      <c r="Y57"/>
      <c r="Z57"/>
      <c r="AB57"/>
      <c r="AC57"/>
    </row>
    <row r="58" spans="7:29" ht="15" x14ac:dyDescent="0.25">
      <c r="G58" s="23"/>
      <c r="K58"/>
      <c r="L58"/>
      <c r="M58"/>
      <c r="N58"/>
      <c r="O58"/>
      <c r="P58"/>
      <c r="Q58" s="24"/>
      <c r="R58" s="24"/>
      <c r="S58" s="24"/>
      <c r="V58"/>
      <c r="W58"/>
      <c r="X58"/>
      <c r="Y58"/>
      <c r="Z58"/>
      <c r="AB58"/>
      <c r="AC58"/>
    </row>
    <row r="59" spans="7:29" ht="15" x14ac:dyDescent="0.25">
      <c r="G59" s="23"/>
      <c r="K59"/>
      <c r="L59"/>
      <c r="M59"/>
      <c r="N59"/>
      <c r="O59"/>
      <c r="P59"/>
      <c r="Q59" s="24"/>
      <c r="R59" s="24"/>
      <c r="S59" s="24"/>
      <c r="V59"/>
      <c r="W59"/>
      <c r="X59"/>
      <c r="Y59"/>
      <c r="Z59"/>
      <c r="AB59"/>
      <c r="AC59"/>
    </row>
    <row r="60" spans="7:29" ht="15" x14ac:dyDescent="0.25">
      <c r="G60" s="23"/>
      <c r="K60"/>
      <c r="L60"/>
      <c r="M60"/>
      <c r="N60"/>
      <c r="O60"/>
      <c r="P60"/>
      <c r="Q60" s="24"/>
      <c r="R60" s="24"/>
      <c r="S60" s="24"/>
      <c r="V60"/>
      <c r="W60"/>
      <c r="X60"/>
      <c r="Y60"/>
      <c r="Z60"/>
      <c r="AB60"/>
      <c r="AC60"/>
    </row>
    <row r="61" spans="7:29" ht="15" x14ac:dyDescent="0.25">
      <c r="G61" s="23"/>
      <c r="K61"/>
      <c r="L61"/>
      <c r="M61"/>
      <c r="N61"/>
      <c r="O61"/>
      <c r="P61"/>
      <c r="Q61" s="24"/>
      <c r="R61" s="24"/>
      <c r="S61" s="24"/>
      <c r="V61"/>
      <c r="W61"/>
      <c r="X61"/>
      <c r="Y61"/>
      <c r="Z61"/>
      <c r="AB61"/>
      <c r="AC61"/>
    </row>
    <row r="62" spans="7:29" ht="15" x14ac:dyDescent="0.25">
      <c r="G62" s="23"/>
      <c r="K62"/>
      <c r="L62"/>
      <c r="M62"/>
      <c r="N62"/>
      <c r="O62"/>
      <c r="P62"/>
      <c r="Q62" s="24"/>
      <c r="R62" s="24"/>
      <c r="S62" s="24"/>
      <c r="V62"/>
      <c r="W62"/>
      <c r="X62"/>
      <c r="Y62"/>
      <c r="Z62"/>
      <c r="AB62"/>
      <c r="AC62"/>
    </row>
    <row r="63" spans="7:29" ht="15" x14ac:dyDescent="0.25">
      <c r="G63" s="23"/>
      <c r="K63"/>
      <c r="L63"/>
      <c r="M63"/>
      <c r="N63"/>
      <c r="O63"/>
      <c r="P63" s="24"/>
      <c r="Q63" s="24"/>
      <c r="R63" s="24"/>
      <c r="S63" s="24"/>
      <c r="V63"/>
      <c r="W63"/>
      <c r="X63"/>
      <c r="Y63"/>
      <c r="Z63"/>
      <c r="AB63"/>
      <c r="AC63"/>
    </row>
    <row r="64" spans="7:29" ht="15" x14ac:dyDescent="0.25">
      <c r="G64" s="23"/>
      <c r="K64"/>
      <c r="L64"/>
      <c r="M64"/>
      <c r="N64"/>
      <c r="O64"/>
      <c r="P64" s="24"/>
      <c r="Q64" s="24"/>
      <c r="R64" s="24"/>
      <c r="S64" s="24"/>
      <c r="V64"/>
      <c r="W64"/>
      <c r="X64"/>
      <c r="Y64"/>
      <c r="Z64"/>
      <c r="AB64"/>
      <c r="AC64"/>
    </row>
    <row r="65" spans="7:29" ht="15" x14ac:dyDescent="0.25">
      <c r="G65" s="23"/>
      <c r="K65"/>
      <c r="L65"/>
      <c r="M65"/>
      <c r="N65"/>
      <c r="O65"/>
      <c r="P65" s="24"/>
      <c r="Q65" s="24"/>
      <c r="R65" s="24"/>
      <c r="S65" s="24"/>
      <c r="V65"/>
      <c r="W65"/>
      <c r="X65"/>
      <c r="Y65"/>
      <c r="Z65"/>
      <c r="AB65"/>
      <c r="AC65"/>
    </row>
    <row r="66" spans="7:29" ht="15" x14ac:dyDescent="0.25">
      <c r="G66" s="23"/>
      <c r="K66"/>
      <c r="L66"/>
      <c r="M66"/>
      <c r="N66"/>
      <c r="O66"/>
      <c r="P66" s="24"/>
      <c r="Q66" s="24"/>
      <c r="R66" s="24"/>
      <c r="S66" s="24"/>
      <c r="V66"/>
      <c r="W66"/>
      <c r="X66"/>
      <c r="Y66"/>
      <c r="Z66"/>
      <c r="AB66"/>
      <c r="AC66"/>
    </row>
    <row r="67" spans="7:29" ht="15" x14ac:dyDescent="0.25">
      <c r="G67" s="23"/>
      <c r="K67"/>
      <c r="L67"/>
      <c r="M67"/>
      <c r="N67"/>
      <c r="O67"/>
      <c r="P67" s="24"/>
      <c r="Q67" s="24"/>
      <c r="R67" s="24"/>
      <c r="S67" s="24"/>
      <c r="V67"/>
      <c r="W67"/>
      <c r="X67"/>
      <c r="Y67"/>
      <c r="Z67"/>
      <c r="AB67"/>
      <c r="AC67"/>
    </row>
    <row r="68" spans="7:29" ht="15" x14ac:dyDescent="0.25">
      <c r="G68" s="23"/>
      <c r="K68"/>
      <c r="L68"/>
      <c r="M68"/>
      <c r="N68"/>
      <c r="O68"/>
      <c r="P68" s="24"/>
      <c r="Q68" s="24"/>
      <c r="R68" s="24"/>
      <c r="S68" s="24"/>
      <c r="V68"/>
      <c r="W68"/>
      <c r="X68"/>
      <c r="Y68"/>
      <c r="Z68"/>
      <c r="AB68"/>
      <c r="AC68"/>
    </row>
    <row r="69" spans="7:29" ht="15" x14ac:dyDescent="0.25">
      <c r="G69" s="23"/>
      <c r="K69"/>
      <c r="L69"/>
      <c r="M69"/>
      <c r="N69"/>
      <c r="O69"/>
      <c r="P69" s="24"/>
      <c r="Q69" s="24"/>
      <c r="R69" s="24"/>
      <c r="S69" s="24"/>
      <c r="V69"/>
      <c r="W69"/>
      <c r="X69"/>
      <c r="Y69"/>
      <c r="Z69"/>
      <c r="AB69"/>
      <c r="AC69"/>
    </row>
    <row r="70" spans="7:29" ht="15" x14ac:dyDescent="0.25">
      <c r="G70" s="23"/>
      <c r="K70"/>
      <c r="L70"/>
      <c r="M70"/>
      <c r="N70"/>
      <c r="O70"/>
      <c r="P70" s="24"/>
      <c r="Q70" s="24"/>
      <c r="R70" s="24"/>
      <c r="S70" s="24"/>
      <c r="V70"/>
      <c r="W70"/>
      <c r="X70"/>
      <c r="Y70"/>
      <c r="Z70"/>
      <c r="AB70"/>
      <c r="AC70"/>
    </row>
    <row r="71" spans="7:29" ht="15" x14ac:dyDescent="0.25">
      <c r="G71" s="23"/>
      <c r="K71"/>
      <c r="L71"/>
      <c r="M71"/>
      <c r="N71"/>
      <c r="O71"/>
      <c r="P71" s="24"/>
      <c r="Q71" s="24"/>
      <c r="R71" s="24"/>
      <c r="S71" s="24"/>
      <c r="V71"/>
      <c r="W71"/>
      <c r="X71"/>
      <c r="Y71"/>
      <c r="Z71"/>
      <c r="AB71"/>
      <c r="AC71"/>
    </row>
    <row r="72" spans="7:29" ht="15" x14ac:dyDescent="0.25">
      <c r="G72" s="23"/>
      <c r="K72"/>
      <c r="L72"/>
      <c r="M72"/>
      <c r="N72"/>
      <c r="O72"/>
      <c r="P72" s="24"/>
      <c r="Q72" s="24"/>
      <c r="R72" s="24"/>
      <c r="S72" s="24"/>
      <c r="V72"/>
      <c r="W72"/>
      <c r="X72"/>
      <c r="Y72"/>
      <c r="Z72"/>
    </row>
    <row r="73" spans="7:29" ht="15" x14ac:dyDescent="0.25">
      <c r="G73" s="23"/>
      <c r="K73"/>
      <c r="L73"/>
      <c r="M73"/>
      <c r="N73"/>
      <c r="O73"/>
      <c r="P73" s="24"/>
      <c r="Q73" s="24"/>
      <c r="R73" s="24"/>
      <c r="S73" s="24"/>
      <c r="V73"/>
      <c r="W73"/>
      <c r="X73"/>
      <c r="Y73"/>
      <c r="Z73"/>
    </row>
    <row r="74" spans="7:29" ht="15" x14ac:dyDescent="0.25">
      <c r="K74"/>
      <c r="L74"/>
      <c r="M74"/>
      <c r="N74"/>
      <c r="O74"/>
      <c r="V74"/>
      <c r="W74"/>
      <c r="X74"/>
      <c r="Y74"/>
      <c r="Z74"/>
    </row>
    <row r="75" spans="7:29" ht="15" x14ac:dyDescent="0.25">
      <c r="K75"/>
      <c r="L75"/>
      <c r="M75"/>
      <c r="N75"/>
      <c r="O75"/>
      <c r="V75"/>
      <c r="W75"/>
      <c r="X75"/>
      <c r="Y75"/>
      <c r="Z75"/>
    </row>
    <row r="76" spans="7:29" ht="15" x14ac:dyDescent="0.25">
      <c r="K76"/>
      <c r="L76"/>
      <c r="M76"/>
      <c r="N76"/>
      <c r="O76"/>
      <c r="V76"/>
      <c r="W76"/>
      <c r="X76"/>
      <c r="Y76"/>
      <c r="Z76"/>
    </row>
    <row r="77" spans="7:29" ht="15" x14ac:dyDescent="0.25">
      <c r="K77"/>
      <c r="L77"/>
      <c r="M77"/>
      <c r="N77"/>
      <c r="O77"/>
      <c r="V77"/>
      <c r="W77"/>
      <c r="X77"/>
      <c r="Y77"/>
      <c r="Z77"/>
    </row>
    <row r="78" spans="7:29" ht="15" x14ac:dyDescent="0.25">
      <c r="K78"/>
      <c r="L78"/>
      <c r="M78"/>
      <c r="N78"/>
      <c r="O78"/>
      <c r="V78"/>
      <c r="W78"/>
      <c r="X78"/>
      <c r="Y78"/>
      <c r="Z78"/>
    </row>
    <row r="79" spans="7:29" ht="15" x14ac:dyDescent="0.25">
      <c r="K79"/>
      <c r="L79"/>
      <c r="M79"/>
      <c r="N79"/>
      <c r="O79"/>
      <c r="V79"/>
      <c r="W79"/>
      <c r="X79"/>
      <c r="Y79"/>
      <c r="Z79"/>
    </row>
    <row r="80" spans="7:29" ht="15" x14ac:dyDescent="0.25">
      <c r="K80"/>
      <c r="L80"/>
      <c r="M80"/>
      <c r="N80"/>
      <c r="O80"/>
      <c r="V80"/>
      <c r="W80"/>
      <c r="X80"/>
      <c r="Y80"/>
      <c r="Z80"/>
    </row>
    <row r="81" spans="11:26" ht="15" x14ac:dyDescent="0.25">
      <c r="K81"/>
      <c r="L81"/>
      <c r="M81"/>
      <c r="N81"/>
      <c r="O81"/>
      <c r="V81"/>
      <c r="W81"/>
      <c r="X81"/>
      <c r="Y81"/>
      <c r="Z81"/>
    </row>
    <row r="82" spans="11:26" ht="15" x14ac:dyDescent="0.25">
      <c r="K82"/>
      <c r="L82"/>
      <c r="M82"/>
      <c r="N82"/>
      <c r="O82"/>
      <c r="V82"/>
      <c r="W82"/>
      <c r="X82"/>
      <c r="Y82"/>
      <c r="Z82"/>
    </row>
    <row r="83" spans="11:26" ht="15" x14ac:dyDescent="0.25">
      <c r="K83"/>
      <c r="L83"/>
      <c r="M83"/>
      <c r="N83"/>
      <c r="O83"/>
      <c r="V83"/>
      <c r="W83"/>
      <c r="X83"/>
      <c r="Y83"/>
      <c r="Z83"/>
    </row>
    <row r="84" spans="11:26" ht="15" x14ac:dyDescent="0.25">
      <c r="K84"/>
      <c r="L84"/>
      <c r="M84"/>
      <c r="N84"/>
      <c r="O84"/>
      <c r="V84"/>
      <c r="W84"/>
      <c r="X84"/>
      <c r="Y84"/>
      <c r="Z84"/>
    </row>
    <row r="85" spans="11:26" ht="15" x14ac:dyDescent="0.25">
      <c r="K85"/>
      <c r="V85"/>
      <c r="W85"/>
      <c r="X85"/>
      <c r="Y85"/>
      <c r="Z85"/>
    </row>
    <row r="86" spans="11:26" ht="15" x14ac:dyDescent="0.25">
      <c r="K86"/>
      <c r="V86"/>
      <c r="W86"/>
      <c r="X86"/>
      <c r="Y86"/>
      <c r="Z86"/>
    </row>
    <row r="87" spans="11:26" ht="15" x14ac:dyDescent="0.25">
      <c r="K87"/>
      <c r="V87"/>
      <c r="W87"/>
      <c r="X87"/>
      <c r="Y87"/>
      <c r="Z87"/>
    </row>
    <row r="88" spans="11:26" ht="15" x14ac:dyDescent="0.25">
      <c r="K88"/>
      <c r="V88"/>
      <c r="W88"/>
      <c r="X88"/>
      <c r="Y88"/>
      <c r="Z88"/>
    </row>
    <row r="89" spans="11:26" ht="15" x14ac:dyDescent="0.25">
      <c r="K89"/>
      <c r="V89"/>
      <c r="W89"/>
      <c r="X89"/>
      <c r="Y89"/>
      <c r="Z89"/>
    </row>
    <row r="90" spans="11:26" ht="15" x14ac:dyDescent="0.25">
      <c r="V90"/>
      <c r="W90"/>
      <c r="X90"/>
      <c r="Y90"/>
      <c r="Z90"/>
    </row>
    <row r="91" spans="11:26" ht="15" x14ac:dyDescent="0.25">
      <c r="V91"/>
      <c r="W91"/>
      <c r="X91"/>
      <c r="Y91"/>
      <c r="Z91"/>
    </row>
    <row r="92" spans="11:26" ht="15" x14ac:dyDescent="0.25">
      <c r="V92"/>
      <c r="W92"/>
      <c r="X92"/>
      <c r="Y92"/>
      <c r="Z92"/>
    </row>
    <row r="93" spans="11:26" ht="15" x14ac:dyDescent="0.25">
      <c r="V93"/>
      <c r="W93"/>
      <c r="X93"/>
      <c r="Y93"/>
      <c r="Z93"/>
    </row>
    <row r="94" spans="11:26" ht="15" x14ac:dyDescent="0.25">
      <c r="V94"/>
      <c r="W94"/>
      <c r="X94"/>
      <c r="Y94"/>
      <c r="Z94"/>
    </row>
    <row r="95" spans="11:26" ht="15" x14ac:dyDescent="0.25">
      <c r="V95"/>
      <c r="W95"/>
      <c r="X95"/>
      <c r="Y95"/>
      <c r="Z95"/>
    </row>
    <row r="96" spans="11:26" ht="15" x14ac:dyDescent="0.25">
      <c r="V96"/>
      <c r="W96"/>
      <c r="X96"/>
      <c r="Y96"/>
      <c r="Z96"/>
    </row>
    <row r="97" spans="22:26" ht="15" x14ac:dyDescent="0.25">
      <c r="V97"/>
      <c r="W97"/>
      <c r="X97"/>
      <c r="Y97"/>
      <c r="Z97"/>
    </row>
    <row r="98" spans="22:26" ht="15" x14ac:dyDescent="0.25">
      <c r="V98" s="24"/>
      <c r="W98" s="24"/>
      <c r="X98" s="24"/>
      <c r="Y98" s="24"/>
      <c r="Z98" s="24"/>
    </row>
    <row r="99" spans="22:26" ht="15" x14ac:dyDescent="0.25">
      <c r="V99" s="24"/>
      <c r="W99" s="24"/>
      <c r="X99" s="24"/>
      <c r="Y99" s="24"/>
      <c r="Z99" s="24"/>
    </row>
    <row r="100" spans="22:26" ht="15" x14ac:dyDescent="0.25">
      <c r="V100" s="24"/>
      <c r="W100" s="24"/>
      <c r="X100" s="24"/>
      <c r="Y100" s="24"/>
      <c r="Z100" s="24"/>
    </row>
  </sheetData>
  <mergeCells count="7">
    <mergeCell ref="A33:B33"/>
    <mergeCell ref="A1:Z1"/>
    <mergeCell ref="V2:Y2"/>
    <mergeCell ref="A2:D2"/>
    <mergeCell ref="Q2:T2"/>
    <mergeCell ref="K29:L29"/>
    <mergeCell ref="J15:M15"/>
  </mergeCells>
  <pageMargins left="0.17" right="0.17" top="0.31496062992125984" bottom="0.15748031496062992" header="0.31496062992125984" footer="0.19685039370078741"/>
  <pageSetup orientation="landscape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43"/>
  <sheetViews>
    <sheetView tabSelected="1" workbookViewId="0">
      <selection activeCell="P21" sqref="P21"/>
    </sheetView>
  </sheetViews>
  <sheetFormatPr baseColWidth="10" defaultColWidth="3.7109375" defaultRowHeight="15" customHeight="1" x14ac:dyDescent="0.2"/>
  <cols>
    <col min="1" max="1" width="6.140625" style="1" customWidth="1"/>
    <col min="2" max="2" width="10.85546875" style="1" customWidth="1"/>
    <col min="3" max="3" width="5.42578125" style="1" customWidth="1"/>
    <col min="4" max="4" width="7.28515625" style="1" customWidth="1"/>
    <col min="5" max="5" width="7.5703125" style="1" customWidth="1"/>
    <col min="6" max="6" width="4.85546875" style="1" customWidth="1"/>
    <col min="7" max="7" width="8.85546875" style="1" customWidth="1"/>
    <col min="8" max="8" width="5.5703125" style="1" customWidth="1"/>
    <col min="9" max="9" width="4" style="1" customWidth="1"/>
    <col min="10" max="10" width="3.7109375" style="1"/>
    <col min="11" max="11" width="5.28515625" style="1" customWidth="1"/>
    <col min="12" max="12" width="4.28515625" style="1" customWidth="1"/>
    <col min="13" max="13" width="4.42578125" style="1" customWidth="1"/>
    <col min="14" max="14" width="4" style="1" customWidth="1"/>
    <col min="15" max="15" width="4.42578125" style="1" hidden="1" customWidth="1"/>
    <col min="16" max="16" width="9.7109375" style="1" bestFit="1" customWidth="1"/>
    <col min="17" max="18" width="3.7109375" style="1"/>
    <col min="19" max="19" width="4.42578125" style="1" bestFit="1" customWidth="1"/>
    <col min="20" max="22" width="3.7109375" style="1"/>
    <col min="23" max="23" width="7.7109375" style="1" customWidth="1"/>
    <col min="24" max="26" width="3.7109375" style="1"/>
    <col min="27" max="27" width="23.5703125" style="1" customWidth="1"/>
    <col min="28" max="28" width="21.140625" style="1" customWidth="1"/>
    <col min="29" max="29" width="5.28515625" style="1" customWidth="1"/>
    <col min="30" max="30" width="6.28515625" style="1" customWidth="1"/>
    <col min="31" max="31" width="12.5703125" style="1" customWidth="1"/>
    <col min="32" max="32" width="102" style="1" customWidth="1"/>
    <col min="33" max="39" width="20.85546875" style="1" customWidth="1"/>
    <col min="40" max="40" width="8.7109375" style="1" customWidth="1"/>
    <col min="41" max="41" width="4.42578125" style="1" customWidth="1"/>
    <col min="42" max="50" width="4.42578125" style="1" bestFit="1" customWidth="1"/>
    <col min="51" max="51" width="7.42578125" style="1" bestFit="1" customWidth="1"/>
    <col min="52" max="52" width="12.5703125" style="1" bestFit="1" customWidth="1"/>
    <col min="53" max="16384" width="3.7109375" style="1"/>
  </cols>
  <sheetData>
    <row r="2" spans="1:47" ht="12.75" x14ac:dyDescent="0.2">
      <c r="K2" s="2"/>
      <c r="N2" s="3"/>
      <c r="O2" s="3"/>
      <c r="P2" s="3"/>
      <c r="Q2" s="3"/>
      <c r="R2" s="3"/>
      <c r="S2" s="3"/>
      <c r="T2" s="3"/>
      <c r="U2" s="3"/>
      <c r="V2" s="3"/>
    </row>
    <row r="3" spans="1:47" ht="12.75" x14ac:dyDescent="0.2">
      <c r="K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47" ht="12.75" x14ac:dyDescent="0.2">
      <c r="K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47" ht="12.75" x14ac:dyDescent="0.2">
      <c r="K5" s="2"/>
      <c r="N5" s="3"/>
      <c r="O5" s="3"/>
      <c r="P5" s="3"/>
      <c r="Q5" s="3"/>
      <c r="R5" s="3"/>
      <c r="S5" s="3"/>
      <c r="T5" s="3"/>
      <c r="U5" s="3"/>
      <c r="V5" s="3"/>
    </row>
    <row r="6" spans="1:47" s="5" customFormat="1" ht="11.25" x14ac:dyDescent="0.2"/>
    <row r="7" spans="1:47" s="5" customFormat="1" x14ac:dyDescent="0.25">
      <c r="A7" s="6" t="s">
        <v>38</v>
      </c>
      <c r="B7" s="6"/>
      <c r="C7" s="6"/>
      <c r="D7" s="6"/>
      <c r="E7" s="6"/>
      <c r="F7" s="6"/>
      <c r="G7" s="6"/>
      <c r="H7" s="6"/>
      <c r="I7" s="6"/>
      <c r="J7" s="6"/>
      <c r="K7" s="6"/>
      <c r="N7" s="30" t="s">
        <v>39</v>
      </c>
      <c r="O7" s="50"/>
      <c r="P7" s="133">
        <f xml:space="preserve">  'CLASIFICACION ENCUESTA mayo2020'!K211</f>
        <v>113</v>
      </c>
      <c r="R7" s="16" t="s">
        <v>14</v>
      </c>
      <c r="S7" s="51">
        <f>'CLASIFICACION ENCUESTA mayo2020'!K212</f>
        <v>89</v>
      </c>
      <c r="W7" s="133">
        <f>SUM(P7+S7)</f>
        <v>202</v>
      </c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</row>
    <row r="8" spans="1:47" s="5" customFormat="1" x14ac:dyDescent="0.25"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</row>
    <row r="9" spans="1:47" s="7" customFormat="1" x14ac:dyDescent="0.25">
      <c r="A9" s="7" t="s">
        <v>40</v>
      </c>
      <c r="F9" s="8"/>
      <c r="G9" s="8"/>
      <c r="H9" s="8"/>
      <c r="I9" s="8"/>
      <c r="J9" s="8"/>
      <c r="K9" s="8"/>
      <c r="L9" s="8"/>
      <c r="M9" s="8"/>
      <c r="T9" s="8"/>
      <c r="U9" s="8"/>
      <c r="V9" s="8"/>
      <c r="W9" s="8"/>
      <c r="X9" s="8"/>
      <c r="Y9" s="8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</row>
    <row r="10" spans="1:47" s="7" customFormat="1" x14ac:dyDescent="0.25">
      <c r="A10" s="9"/>
      <c r="B10" s="174" t="s">
        <v>41</v>
      </c>
      <c r="C10" s="174"/>
      <c r="D10" s="174"/>
      <c r="E10" s="174"/>
      <c r="F10" s="174"/>
      <c r="H10" s="175" t="s">
        <v>42</v>
      </c>
      <c r="I10" s="175"/>
      <c r="J10" s="175"/>
      <c r="K10" s="175"/>
      <c r="L10" s="175"/>
      <c r="O10" s="15" t="s">
        <v>43</v>
      </c>
      <c r="P10" s="15"/>
      <c r="Q10" s="15"/>
      <c r="R10" s="15"/>
      <c r="S10" s="15"/>
      <c r="T10" s="15"/>
      <c r="AA10" s="75"/>
      <c r="AB10" s="75"/>
      <c r="AC10" s="75"/>
      <c r="AD10" s="75"/>
      <c r="AE10" s="75"/>
      <c r="AF10" s="75"/>
      <c r="AG10" s="75"/>
      <c r="AH10" s="75"/>
      <c r="AI10" s="75"/>
      <c r="AJ10" s="75"/>
    </row>
    <row r="11" spans="1:47" s="11" customFormat="1" x14ac:dyDescent="0.25">
      <c r="A11" s="10"/>
      <c r="B11" s="176">
        <f>'CLASIFICACION ENCUESTA mayo2020'!L211</f>
        <v>186</v>
      </c>
      <c r="C11" s="176"/>
      <c r="D11" s="176"/>
      <c r="E11" s="176"/>
      <c r="F11" s="176"/>
      <c r="H11" s="177">
        <f>'CLASIFICACION ENCUESTA mayo2020'!L212</f>
        <v>16</v>
      </c>
      <c r="I11" s="177"/>
      <c r="J11" s="177"/>
      <c r="K11" s="177"/>
      <c r="L11" s="177"/>
      <c r="O11" s="178">
        <f>'CLASIFICACION ENCUESTA mayo2020'!L213</f>
        <v>0</v>
      </c>
      <c r="P11" s="178"/>
      <c r="Q11" s="178"/>
      <c r="R11" s="178"/>
      <c r="S11" s="178"/>
      <c r="T11" s="178"/>
      <c r="W11" s="11">
        <f>SUM(O11+H11+B11)</f>
        <v>202</v>
      </c>
      <c r="AA11" s="75"/>
      <c r="AB11" s="75"/>
      <c r="AC11" s="75"/>
      <c r="AD11" s="75"/>
      <c r="AE11" s="75"/>
      <c r="AF11" s="75"/>
      <c r="AG11" s="75"/>
      <c r="AH11" s="75"/>
      <c r="AI11" s="75"/>
      <c r="AJ11" s="75"/>
    </row>
    <row r="12" spans="1:47" s="11" customFormat="1" ht="11.25" x14ac:dyDescent="0.2">
      <c r="A12" s="10"/>
      <c r="B12" s="10"/>
      <c r="C12" s="10"/>
      <c r="D12" s="10"/>
      <c r="E12" s="10"/>
      <c r="O12" s="10"/>
      <c r="P12" s="10"/>
      <c r="Q12" s="10"/>
      <c r="R12" s="10"/>
      <c r="S12" s="10"/>
    </row>
    <row r="13" spans="1:47" s="11" customFormat="1" ht="11.25" x14ac:dyDescent="0.2">
      <c r="A13" s="12" t="s">
        <v>44</v>
      </c>
      <c r="B13" s="10"/>
      <c r="C13" s="10"/>
      <c r="D13" s="10"/>
      <c r="E13" s="10"/>
      <c r="O13" s="10"/>
      <c r="P13" s="10"/>
      <c r="Q13" s="10"/>
      <c r="R13" s="10"/>
      <c r="S13" s="10"/>
    </row>
    <row r="14" spans="1:47" s="7" customFormat="1" ht="11.25" x14ac:dyDescent="0.2">
      <c r="B14" s="174" t="s">
        <v>45</v>
      </c>
      <c r="C14" s="174"/>
      <c r="E14" s="175" t="s">
        <v>46</v>
      </c>
      <c r="F14" s="175"/>
      <c r="G14" s="175"/>
      <c r="I14" s="179" t="s">
        <v>47</v>
      </c>
      <c r="J14" s="179"/>
      <c r="AC14" s="11"/>
    </row>
    <row r="15" spans="1:47" s="11" customFormat="1" ht="11.25" x14ac:dyDescent="0.2">
      <c r="A15" s="10"/>
      <c r="B15" s="176">
        <f>'CLASIFICACION ENCUESTA mayo2020'!M211</f>
        <v>177</v>
      </c>
      <c r="C15" s="176"/>
      <c r="D15" s="10"/>
      <c r="E15" s="177">
        <f>'CLASIFICACION ENCUESTA mayo2020'!M212</f>
        <v>25</v>
      </c>
      <c r="F15" s="177"/>
      <c r="G15" s="177"/>
      <c r="I15" s="178">
        <f>'CLASIFICACION ENCUESTA mayo2020'!M213</f>
        <v>0</v>
      </c>
      <c r="J15" s="178"/>
      <c r="O15" s="10"/>
      <c r="P15" s="10"/>
      <c r="Q15" s="10"/>
      <c r="R15" s="10"/>
      <c r="S15" s="10"/>
      <c r="W15" s="11">
        <f>SUM(I15+E15+B15)</f>
        <v>202</v>
      </c>
    </row>
    <row r="16" spans="1:47" s="11" customFormat="1" ht="11.25" x14ac:dyDescent="0.2">
      <c r="A16" s="4"/>
      <c r="B16" s="4"/>
      <c r="C16" s="4"/>
      <c r="D16" s="4"/>
    </row>
    <row r="17" spans="1:29" s="11" customFormat="1" ht="11.25" x14ac:dyDescent="0.2">
      <c r="A17" s="12" t="s">
        <v>48</v>
      </c>
      <c r="B17" s="10"/>
      <c r="C17" s="10"/>
      <c r="D17" s="10"/>
      <c r="R17" s="13"/>
      <c r="S17" s="13"/>
      <c r="T17" s="13"/>
    </row>
    <row r="18" spans="1:29" s="7" customFormat="1" ht="11.25" x14ac:dyDescent="0.2">
      <c r="B18" s="174" t="s">
        <v>45</v>
      </c>
      <c r="C18" s="174"/>
      <c r="E18" s="175" t="s">
        <v>46</v>
      </c>
      <c r="F18" s="175"/>
      <c r="G18" s="175"/>
      <c r="I18" s="179" t="s">
        <v>47</v>
      </c>
      <c r="J18" s="179"/>
      <c r="AC18" s="11"/>
    </row>
    <row r="19" spans="1:29" s="11" customFormat="1" ht="11.25" x14ac:dyDescent="0.2">
      <c r="A19" s="10"/>
      <c r="B19" s="176">
        <f>'CLASIFICACION ENCUESTA mayo2020'!N211</f>
        <v>191</v>
      </c>
      <c r="C19" s="176"/>
      <c r="D19" s="10"/>
      <c r="E19" s="177">
        <f>'CLASIFICACION ENCUESTA mayo2020'!N212</f>
        <v>9</v>
      </c>
      <c r="F19" s="177"/>
      <c r="G19" s="177"/>
      <c r="I19" s="178">
        <f>'CLASIFICACION ENCUESTA mayo2020'!N213</f>
        <v>2</v>
      </c>
      <c r="J19" s="178"/>
      <c r="O19" s="10"/>
      <c r="P19" s="10"/>
      <c r="Q19" s="10"/>
      <c r="R19" s="10"/>
      <c r="S19" s="10"/>
      <c r="W19" s="11">
        <f>SUM(I19+E19+B19)</f>
        <v>202</v>
      </c>
    </row>
    <row r="20" spans="1:29" s="11" customFormat="1" ht="11.25" x14ac:dyDescent="0.2">
      <c r="G20" s="4"/>
      <c r="H20" s="4"/>
      <c r="I20" s="4"/>
      <c r="J20" s="4"/>
    </row>
    <row r="21" spans="1:29" s="7" customFormat="1" ht="11.25" x14ac:dyDescent="0.2">
      <c r="A21" s="7" t="s">
        <v>49</v>
      </c>
      <c r="G21" s="9"/>
      <c r="H21" s="9"/>
      <c r="I21" s="9"/>
      <c r="J21" s="9"/>
      <c r="AC21" s="11"/>
    </row>
    <row r="22" spans="1:29" s="7" customFormat="1" ht="11.25" x14ac:dyDescent="0.2">
      <c r="B22" s="174" t="s">
        <v>45</v>
      </c>
      <c r="C22" s="174"/>
      <c r="E22" s="175" t="s">
        <v>46</v>
      </c>
      <c r="F22" s="175"/>
      <c r="G22" s="175"/>
      <c r="I22" s="179" t="s">
        <v>47</v>
      </c>
      <c r="J22" s="179"/>
    </row>
    <row r="23" spans="1:29" s="11" customFormat="1" x14ac:dyDescent="0.25">
      <c r="A23" s="10"/>
      <c r="B23" s="180">
        <f>'CLASIFICACION ENCUESTA mayo2020'!O211</f>
        <v>197</v>
      </c>
      <c r="C23" s="176"/>
      <c r="D23" s="10"/>
      <c r="E23" s="177">
        <f>'CLASIFICACION ENCUESTA mayo2020'!O212</f>
        <v>5</v>
      </c>
      <c r="F23" s="177"/>
      <c r="G23" s="177"/>
      <c r="I23" s="178">
        <f>'CLASIFICACION ENCUESTA mayo2020'!O213</f>
        <v>0</v>
      </c>
      <c r="J23" s="178"/>
      <c r="O23" s="10"/>
      <c r="P23" s="10"/>
      <c r="Q23" s="10"/>
      <c r="R23" s="10"/>
      <c r="S23" s="10"/>
      <c r="W23" s="11">
        <f>SUM(I23+E23+B23)</f>
        <v>202</v>
      </c>
      <c r="AA23" s="75"/>
    </row>
    <row r="24" spans="1:29" s="11" customFormat="1" x14ac:dyDescent="0.25">
      <c r="A24" s="7"/>
      <c r="B24" s="7"/>
      <c r="C24" s="7"/>
      <c r="D24" s="7"/>
      <c r="E24" s="7"/>
      <c r="F24" s="7"/>
      <c r="G24" s="4"/>
      <c r="H24" s="4"/>
      <c r="I24" s="4"/>
      <c r="J24" s="4"/>
      <c r="K24" s="4"/>
      <c r="AA24" s="75"/>
    </row>
    <row r="25" spans="1:29" s="11" customFormat="1" x14ac:dyDescent="0.25">
      <c r="A25" s="7" t="s">
        <v>50</v>
      </c>
      <c r="B25" s="7"/>
      <c r="C25" s="7"/>
      <c r="D25" s="7"/>
      <c r="E25" s="7"/>
      <c r="F25" s="7"/>
      <c r="G25" s="10"/>
      <c r="H25" s="10"/>
      <c r="I25" s="10"/>
      <c r="J25" s="10"/>
      <c r="K25" s="10"/>
      <c r="AA25" s="75"/>
    </row>
    <row r="26" spans="1:29" s="7" customFormat="1" x14ac:dyDescent="0.25">
      <c r="B26" s="122" t="s">
        <v>19</v>
      </c>
      <c r="D26" s="14"/>
      <c r="E26" s="120" t="s">
        <v>14</v>
      </c>
      <c r="G26" s="127" t="s">
        <v>14</v>
      </c>
      <c r="AA26" s="75"/>
    </row>
    <row r="27" spans="1:29" s="11" customFormat="1" ht="11.25" x14ac:dyDescent="0.2">
      <c r="B27" s="128">
        <f>'CLASIFICACION ENCUESTA mayo2020'!P211</f>
        <v>196</v>
      </c>
      <c r="C27" s="7"/>
      <c r="D27" s="7"/>
      <c r="E27" s="16">
        <f>'CLASIFICACION ENCUESTA mayo2020'!P212</f>
        <v>0</v>
      </c>
      <c r="F27" s="7"/>
      <c r="G27" s="127">
        <f>'CLASIFICACION ENCUESTA mayo2020'!P213</f>
        <v>6</v>
      </c>
      <c r="H27" s="7"/>
      <c r="I27" s="7"/>
      <c r="J27" s="7"/>
      <c r="K27" s="7"/>
      <c r="W27" s="11">
        <f>SUM(B27+G27)</f>
        <v>202</v>
      </c>
    </row>
    <row r="28" spans="1:29" s="11" customFormat="1" ht="11.25" x14ac:dyDescent="0.2">
      <c r="G28" s="7"/>
      <c r="H28" s="7"/>
      <c r="I28" s="7"/>
      <c r="J28" s="7"/>
      <c r="K28" s="7"/>
    </row>
    <row r="29" spans="1:29" s="11" customFormat="1" ht="11.25" x14ac:dyDescent="0.2">
      <c r="A29" s="7" t="s">
        <v>51</v>
      </c>
      <c r="G29" s="7"/>
      <c r="H29" s="7"/>
      <c r="I29" s="7"/>
    </row>
    <row r="30" spans="1:29" s="7" customFormat="1" ht="11.25" x14ac:dyDescent="0.2">
      <c r="B30" s="31" t="s">
        <v>52</v>
      </c>
      <c r="C30" s="31"/>
      <c r="D30" s="31"/>
      <c r="F30" s="175" t="s">
        <v>53</v>
      </c>
      <c r="G30" s="175"/>
      <c r="H30" s="175"/>
      <c r="I30" s="175"/>
      <c r="K30" s="179" t="s">
        <v>54</v>
      </c>
      <c r="L30" s="179"/>
    </row>
    <row r="31" spans="1:29" s="11" customFormat="1" ht="11.25" x14ac:dyDescent="0.2">
      <c r="A31" s="10"/>
      <c r="B31" s="176">
        <f>'CLASIFICACION ENCUESTA mayo2020'!Q211</f>
        <v>104</v>
      </c>
      <c r="C31" s="176"/>
      <c r="D31" s="176"/>
      <c r="E31" s="10"/>
      <c r="F31" s="177">
        <f>'CLASIFICACION ENCUESTA mayo2020'!Q212</f>
        <v>93</v>
      </c>
      <c r="G31" s="177"/>
      <c r="H31" s="177"/>
      <c r="I31" s="177"/>
      <c r="K31" s="178">
        <f>'CLASIFICACION ENCUESTA mayo2020'!Q213</f>
        <v>5</v>
      </c>
      <c r="L31" s="178"/>
      <c r="O31" s="10"/>
      <c r="P31" s="10"/>
      <c r="Q31" s="10"/>
      <c r="R31" s="10"/>
      <c r="S31" s="10"/>
      <c r="W31" s="11">
        <f>SUM(K31+F31+B31)</f>
        <v>202</v>
      </c>
    </row>
    <row r="32" spans="1:29" s="11" customFormat="1" ht="11.25" x14ac:dyDescent="0.2"/>
    <row r="33" spans="1:28" s="11" customFormat="1" ht="11.25" x14ac:dyDescent="0.2">
      <c r="A33" s="7" t="s">
        <v>55</v>
      </c>
    </row>
    <row r="34" spans="1:28" s="7" customFormat="1" ht="11.25" x14ac:dyDescent="0.2">
      <c r="B34" s="122" t="s">
        <v>19</v>
      </c>
      <c r="D34" s="129"/>
      <c r="E34" s="175" t="s">
        <v>56</v>
      </c>
      <c r="F34" s="175"/>
      <c r="I34" s="120" t="s">
        <v>14</v>
      </c>
    </row>
    <row r="35" spans="1:28" s="11" customFormat="1" ht="11.25" x14ac:dyDescent="0.2">
      <c r="B35" s="30">
        <f>'CLASIFICACION ENCUESTA mayo2020'!R211</f>
        <v>199</v>
      </c>
      <c r="C35" s="7"/>
      <c r="D35" s="130"/>
      <c r="E35" s="177">
        <f>'CLASIFICACION ENCUESTA mayo2020'!R212</f>
        <v>0</v>
      </c>
      <c r="F35" s="177"/>
      <c r="G35" s="7"/>
      <c r="H35" s="7"/>
      <c r="I35" s="121">
        <f>'CLASIFICACION ENCUESTA mayo2020'!R213</f>
        <v>3</v>
      </c>
      <c r="J35" s="7"/>
      <c r="K35" s="7"/>
      <c r="W35" s="11">
        <f>SUM(B35+E35+I35)</f>
        <v>202</v>
      </c>
    </row>
    <row r="36" spans="1:28" s="11" customFormat="1" ht="11.25" x14ac:dyDescent="0.2"/>
    <row r="37" spans="1:28" x14ac:dyDescent="0.25">
      <c r="A37" s="7" t="s">
        <v>148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AA37" s="75"/>
      <c r="AB37" s="75"/>
    </row>
    <row r="38" spans="1:28" ht="12.75" x14ac:dyDescent="0.2">
      <c r="B38" s="70" t="s">
        <v>158</v>
      </c>
      <c r="C38" s="2"/>
      <c r="D38" s="70" t="s">
        <v>149</v>
      </c>
      <c r="H38" s="181" t="s">
        <v>46</v>
      </c>
      <c r="I38" s="181"/>
      <c r="J38" s="5"/>
      <c r="K38" s="70" t="s">
        <v>150</v>
      </c>
      <c r="M38" s="181" t="s">
        <v>151</v>
      </c>
      <c r="N38" s="181"/>
      <c r="P38" s="131" t="s">
        <v>152</v>
      </c>
      <c r="Q38" s="131"/>
      <c r="R38" s="131"/>
      <c r="S38" s="131"/>
    </row>
    <row r="39" spans="1:28" ht="12.75" x14ac:dyDescent="0.2">
      <c r="B39" s="123">
        <f>'CLASIFICACION ENCUESTA mayo2020'!S211</f>
        <v>87</v>
      </c>
      <c r="D39" s="124">
        <f>'CLASIFICACION ENCUESTA mayo2020'!S212</f>
        <v>100</v>
      </c>
      <c r="H39" s="124">
        <f>'CLASIFICACION ENCUESTA mayo2020'!S213</f>
        <v>13</v>
      </c>
      <c r="I39" s="124"/>
      <c r="K39" s="124">
        <f>'CLASIFICACION ENCUESTA mayo2020'!S214</f>
        <v>0</v>
      </c>
      <c r="M39" s="184">
        <f>'CLASIFICACION ENCUESTA mayo2020'!S215</f>
        <v>0</v>
      </c>
      <c r="N39" s="184"/>
      <c r="P39" s="132">
        <f>'CLASIFICACION ENCUESTA mayo2020'!S216</f>
        <v>2</v>
      </c>
      <c r="Q39" s="132"/>
      <c r="R39" s="132"/>
      <c r="S39" s="132"/>
      <c r="W39" s="11">
        <f>SUM(B39+D39+H39+K39+M39+P39)</f>
        <v>202</v>
      </c>
    </row>
    <row r="40" spans="1:28" ht="12.75" x14ac:dyDescent="0.2">
      <c r="B40" s="69"/>
    </row>
    <row r="41" spans="1:28" ht="12.75" x14ac:dyDescent="0.2">
      <c r="A41" s="7" t="s">
        <v>157</v>
      </c>
    </row>
    <row r="42" spans="1:28" ht="12.75" x14ac:dyDescent="0.2">
      <c r="B42" s="181" t="s">
        <v>153</v>
      </c>
      <c r="C42" s="181"/>
      <c r="D42" s="6"/>
      <c r="G42" s="70" t="s">
        <v>154</v>
      </c>
      <c r="H42" s="6"/>
      <c r="I42" s="6"/>
      <c r="J42" s="70" t="s">
        <v>155</v>
      </c>
      <c r="K42" s="70"/>
      <c r="M42" s="70" t="s">
        <v>156</v>
      </c>
      <c r="N42" s="72"/>
      <c r="P42" s="181" t="s">
        <v>152</v>
      </c>
      <c r="Q42" s="181"/>
      <c r="R42" s="181"/>
      <c r="S42" s="181"/>
    </row>
    <row r="43" spans="1:28" ht="12.75" x14ac:dyDescent="0.2">
      <c r="B43" s="182">
        <f>'CLASIFICACION ENCUESTA mayo2020'!T211</f>
        <v>164</v>
      </c>
      <c r="C43" s="182"/>
      <c r="G43" s="71">
        <f>'CLASIFICACION ENCUESTA mayo2020'!T212</f>
        <v>34</v>
      </c>
      <c r="J43" s="71">
        <f>'CLASIFICACION ENCUESTA mayo2020'!T213</f>
        <v>0</v>
      </c>
      <c r="K43" s="72"/>
      <c r="M43" s="71">
        <f>'CLASIFICACION ENCUESTA mayo2020'!T214</f>
        <v>2</v>
      </c>
      <c r="N43" s="72"/>
      <c r="P43" s="183">
        <f>'CLASIFICACION ENCUESTA mayo2020'!T215</f>
        <v>2</v>
      </c>
      <c r="Q43" s="183"/>
      <c r="R43" s="183"/>
      <c r="S43" s="183"/>
      <c r="W43" s="11">
        <f>SUM(B43+G43+J43+M43+P43)</f>
        <v>202</v>
      </c>
    </row>
  </sheetData>
  <mergeCells count="37">
    <mergeCell ref="P42:S42"/>
    <mergeCell ref="B43:C43"/>
    <mergeCell ref="P43:S43"/>
    <mergeCell ref="E34:F34"/>
    <mergeCell ref="E35:F35"/>
    <mergeCell ref="H38:I38"/>
    <mergeCell ref="M38:N38"/>
    <mergeCell ref="M39:N39"/>
    <mergeCell ref="B42:C42"/>
    <mergeCell ref="K31:L31"/>
    <mergeCell ref="B19:C19"/>
    <mergeCell ref="E19:G19"/>
    <mergeCell ref="I19:J19"/>
    <mergeCell ref="B22:C22"/>
    <mergeCell ref="E22:G22"/>
    <mergeCell ref="I22:J22"/>
    <mergeCell ref="B23:C23"/>
    <mergeCell ref="E23:G23"/>
    <mergeCell ref="I23:J23"/>
    <mergeCell ref="F30:I30"/>
    <mergeCell ref="K30:L30"/>
    <mergeCell ref="B14:C14"/>
    <mergeCell ref="E14:G14"/>
    <mergeCell ref="I14:J14"/>
    <mergeCell ref="B31:D31"/>
    <mergeCell ref="F31:I31"/>
    <mergeCell ref="B15:C15"/>
    <mergeCell ref="E15:G15"/>
    <mergeCell ref="I15:J15"/>
    <mergeCell ref="B18:C18"/>
    <mergeCell ref="E18:G18"/>
    <mergeCell ref="I18:J18"/>
    <mergeCell ref="B10:F10"/>
    <mergeCell ref="H10:L10"/>
    <mergeCell ref="B11:F11"/>
    <mergeCell ref="H11:L11"/>
    <mergeCell ref="O11:T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500DBB6A50D74EB6827E51D2120F4E" ma:contentTypeVersion="0" ma:contentTypeDescription="Crear nuevo documento." ma:contentTypeScope="" ma:versionID="f192fa804290a6755d08ce63158d3b8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A7F1E4-75FF-4523-996C-F756B0E487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883120-98FE-4095-9AA2-CBEB0E1D90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C955F6-32E3-4280-B3B4-CE96A5980462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ENCUESTAS mayo 2020</vt:lpstr>
      <vt:lpstr>CLASIFICACION ENCUESTA mayo2020</vt:lpstr>
      <vt:lpstr>INFORME mayo-2020</vt:lpstr>
      <vt:lpstr>ANALISIS POR ITEM DE ENCUESTA</vt:lpstr>
      <vt:lpstr>'CLASIFICACION ENCUESTA mayo2020'!Títulos_a_imprimir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Luis Herney Gomez Urbano</cp:lastModifiedBy>
  <cp:lastPrinted>2014-11-04T16:01:48Z</cp:lastPrinted>
  <dcterms:created xsi:type="dcterms:W3CDTF">2011-08-10T13:41:22Z</dcterms:created>
  <dcterms:modified xsi:type="dcterms:W3CDTF">2020-07-06T22:58:52Z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0x0101003A500DBB6A50D74EB6827E51D2120F4E</vt:lpwstr>
  </property>
</Properties>
</file>